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445" windowHeight="6900" activeTab="0"/>
  </bookViews>
  <sheets>
    <sheet name="Arkusz1" sheetId="1" r:id="rId1"/>
    <sheet name="Arkusz2" sheetId="2" r:id="rId2"/>
    <sheet name="Arkusz3" sheetId="3" r:id="rId3"/>
    <sheet name="Arkusz4" sheetId="4" r:id="rId4"/>
    <sheet name="Arkusz5" sheetId="5" r:id="rId5"/>
    <sheet name="Arkusz6" sheetId="6" r:id="rId6"/>
    <sheet name="Arkusz7" sheetId="7" r:id="rId7"/>
    <sheet name="Arkusz8" sheetId="8" r:id="rId8"/>
    <sheet name="Arkusz9" sheetId="9" r:id="rId9"/>
    <sheet name="Arkusz10" sheetId="10" r:id="rId10"/>
    <sheet name="Arkusz11" sheetId="11" r:id="rId11"/>
    <sheet name="Arkusz12" sheetId="12" r:id="rId12"/>
    <sheet name="Arkusz13" sheetId="13" r:id="rId13"/>
    <sheet name="Arkusz14" sheetId="14" r:id="rId14"/>
    <sheet name="Arkusz15" sheetId="15" r:id="rId15"/>
    <sheet name="Arkusz16" sheetId="16" r:id="rId16"/>
  </sheets>
  <definedNames>
    <definedName name="_xlnm.Print_Area" localSheetId="0">'Arkusz1'!$A$1:$H$197</definedName>
    <definedName name="_xlnm.Print_Titles" localSheetId="0">'Arkusz1'!$7:$8</definedName>
  </definedNames>
  <calcPr fullCalcOnLoad="1"/>
</workbook>
</file>

<file path=xl/sharedStrings.xml><?xml version="1.0" encoding="utf-8"?>
<sst xmlns="http://schemas.openxmlformats.org/spreadsheetml/2006/main" count="337" uniqueCount="224">
  <si>
    <t>w zł</t>
  </si>
  <si>
    <t>Rozdz.</t>
  </si>
  <si>
    <t xml:space="preserve">§ </t>
  </si>
  <si>
    <t>Treść</t>
  </si>
  <si>
    <t>Ogółem</t>
  </si>
  <si>
    <t xml:space="preserve"> - dochody własne</t>
  </si>
  <si>
    <t xml:space="preserve"> - dot.cel.na realiz.zad.zleconych</t>
  </si>
  <si>
    <t xml:space="preserve">   z zakresu admin.rządowej</t>
  </si>
  <si>
    <t xml:space="preserve"> - subwencja</t>
  </si>
  <si>
    <t>010</t>
  </si>
  <si>
    <t>Rolnictwo i łowiectwo</t>
  </si>
  <si>
    <t>01095</t>
  </si>
  <si>
    <t>Pozostała działalność</t>
  </si>
  <si>
    <t>0750</t>
  </si>
  <si>
    <t>600</t>
  </si>
  <si>
    <t>Transport i łączność</t>
  </si>
  <si>
    <t>0690</t>
  </si>
  <si>
    <t>Wpływy z różnych opłat</t>
  </si>
  <si>
    <t>0910</t>
  </si>
  <si>
    <t>0970</t>
  </si>
  <si>
    <t>Wpływy z różnych dochodów</t>
  </si>
  <si>
    <t>60016</t>
  </si>
  <si>
    <t>Drogi publiczne gminne</t>
  </si>
  <si>
    <t>700</t>
  </si>
  <si>
    <t>Gospodarka mieszkaniowa</t>
  </si>
  <si>
    <t>70005</t>
  </si>
  <si>
    <t>Gospodarka gruntami i nieruchom.</t>
  </si>
  <si>
    <t>0470</t>
  </si>
  <si>
    <t xml:space="preserve">Wpływy z opłat za zarząd, użytkowanie </t>
  </si>
  <si>
    <t>i użytkowanie wieczyste nieruchomości</t>
  </si>
  <si>
    <t>0760</t>
  </si>
  <si>
    <t>Wpływy z tyt. przekształ.prawa użytkowania</t>
  </si>
  <si>
    <t>wieczystego przysługującego osob.fizycz.</t>
  </si>
  <si>
    <t>w prawo własności</t>
  </si>
  <si>
    <t>2360</t>
  </si>
  <si>
    <t>750</t>
  </si>
  <si>
    <t>Administracja publiczna</t>
  </si>
  <si>
    <t>75011</t>
  </si>
  <si>
    <t>Urzędy wojewódzkie</t>
  </si>
  <si>
    <t>2010</t>
  </si>
  <si>
    <t>75023</t>
  </si>
  <si>
    <t>Urzędy gmin (miast i miast na praw.powiatu)</t>
  </si>
  <si>
    <t>0920</t>
  </si>
  <si>
    <t>Pozostałe odsetki</t>
  </si>
  <si>
    <t>751</t>
  </si>
  <si>
    <t>Urzędy naczel.organów władzy pań.</t>
  </si>
  <si>
    <t>kontr.i ochr.prawa oraz sądownict.</t>
  </si>
  <si>
    <t>75101</t>
  </si>
  <si>
    <t xml:space="preserve">Urzędy naczelnych organów władzy </t>
  </si>
  <si>
    <t xml:space="preserve">państwowej,kontroli i ochr.prawa </t>
  </si>
  <si>
    <t>756</t>
  </si>
  <si>
    <t xml:space="preserve">Dochody od osób prawnych, od osób </t>
  </si>
  <si>
    <t>fizyczn. i od innych jedn.nieposiadaj.</t>
  </si>
  <si>
    <t>osobowości prawnej oraz wydatki</t>
  </si>
  <si>
    <t>związane z ich poborem</t>
  </si>
  <si>
    <t>75601</t>
  </si>
  <si>
    <t>Wpływy z podat.doch.od osób fizycznych</t>
  </si>
  <si>
    <t>0350</t>
  </si>
  <si>
    <t>Podatek od działalności gospodarczej</t>
  </si>
  <si>
    <t>osób fizycz.,opłacany w formie karty podatk.</t>
  </si>
  <si>
    <t>75615</t>
  </si>
  <si>
    <t>Wpływy z podatku rolnego,podatku leśnego,</t>
  </si>
  <si>
    <t>podatku od czynności cywilnoprawnych,</t>
  </si>
  <si>
    <t>podatków i opłat lokaln.od osób prawnych</t>
  </si>
  <si>
    <t>i innych jedn.organizacyjnych</t>
  </si>
  <si>
    <t>0310</t>
  </si>
  <si>
    <t>Podatek od nieruchomości</t>
  </si>
  <si>
    <t>0320</t>
  </si>
  <si>
    <t>Podatek rolny</t>
  </si>
  <si>
    <t>0340</t>
  </si>
  <si>
    <t>Podatek od środków transportowych</t>
  </si>
  <si>
    <t>0500</t>
  </si>
  <si>
    <t>Podatek od czynności cywilnoprawnych</t>
  </si>
  <si>
    <t>75616</t>
  </si>
  <si>
    <t>podatku od spadków i darowizn, podatku</t>
  </si>
  <si>
    <t>od czynności cywilnoprawnych oraz</t>
  </si>
  <si>
    <t>podatków i opłat lokalnych od osób fizycz.</t>
  </si>
  <si>
    <t>0330</t>
  </si>
  <si>
    <t>Podatek leśny</t>
  </si>
  <si>
    <t>0360</t>
  </si>
  <si>
    <t>Podatek od spadków i darowizn</t>
  </si>
  <si>
    <t>0430</t>
  </si>
  <si>
    <t>Wpływy z opłaty targowej</t>
  </si>
  <si>
    <t>75618</t>
  </si>
  <si>
    <t>Wpływy z opłaty skarbowej</t>
  </si>
  <si>
    <t>0410</t>
  </si>
  <si>
    <t>0480</t>
  </si>
  <si>
    <t>75621</t>
  </si>
  <si>
    <t>Udziały gm. w podatk.stan.doch.budż.państ</t>
  </si>
  <si>
    <t>0010</t>
  </si>
  <si>
    <t>Podatek dochodowy od osób fizycznych</t>
  </si>
  <si>
    <t>0020</t>
  </si>
  <si>
    <t xml:space="preserve">Podatek dochodowy od osób prawnych </t>
  </si>
  <si>
    <t>758</t>
  </si>
  <si>
    <t>Różne rozliczenia</t>
  </si>
  <si>
    <t>75801</t>
  </si>
  <si>
    <t>Część oświat.subw.ogól.dla jednostek</t>
  </si>
  <si>
    <t>samorządu terytorialnego</t>
  </si>
  <si>
    <t>2920</t>
  </si>
  <si>
    <t>Subwencje ogólne z budżetu państwa</t>
  </si>
  <si>
    <t>75814</t>
  </si>
  <si>
    <t>Różne rozliczenia finansowe</t>
  </si>
  <si>
    <t>75831</t>
  </si>
  <si>
    <t>Część równoważ.subwen.ogóln.dla gmin</t>
  </si>
  <si>
    <t>801</t>
  </si>
  <si>
    <t>Oświata i wychowanie</t>
  </si>
  <si>
    <t>80101</t>
  </si>
  <si>
    <t>Szkoły podstawowe</t>
  </si>
  <si>
    <t>0830</t>
  </si>
  <si>
    <t>Wpływy z usług</t>
  </si>
  <si>
    <t>2030</t>
  </si>
  <si>
    <t>80104</t>
  </si>
  <si>
    <t>80114</t>
  </si>
  <si>
    <t>Zespoły obsł. ekonomicz.-administr.szkół</t>
  </si>
  <si>
    <t>852</t>
  </si>
  <si>
    <t>Pomoc społeczna</t>
  </si>
  <si>
    <t>85203</t>
  </si>
  <si>
    <t>Ośrodki wsparcia</t>
  </si>
  <si>
    <t>85212</t>
  </si>
  <si>
    <t>85213</t>
  </si>
  <si>
    <t>Skład.na ubezpieczenia zdrowotne opłacane</t>
  </si>
  <si>
    <t>za osoby pobierające niektóre świadczenia</t>
  </si>
  <si>
    <t>85214</t>
  </si>
  <si>
    <t>Zasiłki i pomoc w naturze oraz składki</t>
  </si>
  <si>
    <t>85219</t>
  </si>
  <si>
    <t>Ośrodki pomocy społecznej</t>
  </si>
  <si>
    <t>85228</t>
  </si>
  <si>
    <t>Usługi opiekuńcze i specjalistyczne usł.opiek.</t>
  </si>
  <si>
    <t>85295</t>
  </si>
  <si>
    <t>854</t>
  </si>
  <si>
    <t>Edukacyjna opieka wychowawcza</t>
  </si>
  <si>
    <t>85415</t>
  </si>
  <si>
    <t>Pomoc materialna dla uczniów</t>
  </si>
  <si>
    <t>900</t>
  </si>
  <si>
    <t>Gosp.komunalna i ochrona środowiska</t>
  </si>
  <si>
    <t xml:space="preserve"> - dot.cel.na zadania własne </t>
  </si>
  <si>
    <t>Odsetki od nietermin.wpł.z tyt.podat.i opłat</t>
  </si>
  <si>
    <t>Świadcz.rodzinne, zaliczka alimentacyjna</t>
  </si>
  <si>
    <t>i rentowe z ubezpieczenia społecznego</t>
  </si>
  <si>
    <t>oraz składki na ubezpieczenia emerytalne</t>
  </si>
  <si>
    <t>na ubezpieczenia emerytalne i rentowe</t>
  </si>
  <si>
    <t>Wpł.z innych opłat stanowiących dochody</t>
  </si>
  <si>
    <t>jedn.samorządu terytorialn.na podst.ustaw</t>
  </si>
  <si>
    <t>Przedszkola</t>
  </si>
  <si>
    <t>0770</t>
  </si>
  <si>
    <t>2680</t>
  </si>
  <si>
    <t>Rekompensaty utraconych dochodów</t>
  </si>
  <si>
    <t>w podatkach i opłatach lokalnych</t>
  </si>
  <si>
    <t>Część wyrów.subwen.ogóln.dla gmin</t>
  </si>
  <si>
    <t>75807</t>
  </si>
  <si>
    <r>
      <t xml:space="preserve">              </t>
    </r>
    <r>
      <rPr>
        <sz val="12"/>
        <rFont val="Arial CE"/>
        <family val="2"/>
      </rPr>
      <t>wg działów, rozdziałów i paragrafów</t>
    </r>
  </si>
  <si>
    <t>01010</t>
  </si>
  <si>
    <t>60095</t>
  </si>
  <si>
    <t>Doch.z najmu i dzierż.skł. majatkowych Skarbu Pańs., jedn.samorz.teryt. lub innych jedn.zalicz.do sektora finan. publiczn.oraz innych umów o podobnym charakterze</t>
  </si>
  <si>
    <t>80113</t>
  </si>
  <si>
    <t>90001</t>
  </si>
  <si>
    <t xml:space="preserve">     - bieżące (§ 2010)</t>
  </si>
  <si>
    <t xml:space="preserve">     - bieżące (§ 2030)</t>
  </si>
  <si>
    <t>Doch.z najmu i dzierż.skł.majatkowych Skarbu Państwa, jedn.samorz.teryt. lub innych jedn. zalicz.do sektora finan. publiczn. oraz innych umów o podobnym charakterze</t>
  </si>
  <si>
    <t>Infrastruktura wodociągowa i sanitacyjna wsi</t>
  </si>
  <si>
    <t>Dowożenie uczniów do szkół</t>
  </si>
  <si>
    <t>Dz.</t>
  </si>
  <si>
    <t>Wskaź. wykon. kol.6:5</t>
  </si>
  <si>
    <t>Załącznik Nr 1</t>
  </si>
  <si>
    <t>6330</t>
  </si>
  <si>
    <t>Dot.cel.otrzym.z budż.państwa na realiz.inwest.i zakupów inwest.własnych gmin (związków gmin)</t>
  </si>
  <si>
    <t>75095</t>
  </si>
  <si>
    <t xml:space="preserve">     - inwestycyjne (§ 6330)</t>
  </si>
  <si>
    <t>Gospodarka ściekowa i ochrona wód</t>
  </si>
  <si>
    <t>Wpłatyz tyt.odpłatn.nabycia prawa własności oraz prawa użyt. wiecz. nieruchomości</t>
  </si>
  <si>
    <t>Dot.cel.otrz.z budż.pań.na realizację zadań bieżących z zakresu administracji rządowej oraz innych zadań zlec.gminie (związkom gmin) ustawami</t>
  </si>
  <si>
    <t>6208</t>
  </si>
  <si>
    <t>752</t>
  </si>
  <si>
    <t>Obrona narodowa</t>
  </si>
  <si>
    <t>75212</t>
  </si>
  <si>
    <t>Pozostałe wydatki obronne</t>
  </si>
  <si>
    <t>Dot. cel. w ramach progr. finans. z udziałem środków europejskich oraz środków, o których mowa w art.5 ust.1 pkt.3 oraz ust.3 pkt.5 i 6 ustawy, lub płatności w ramach budżetu środków europejskich</t>
  </si>
  <si>
    <t>Dot. cel. otrz. Z budż. Pań. Na realizację własnych zadań bieżących gmin (związków gmin)</t>
  </si>
  <si>
    <t>z pom.społecz.oraz niektóre świad.rodzinne oraz za osoby uczestniczące w zajęciach w centrum integracji społecznej</t>
  </si>
  <si>
    <t>Dot.cel.otrz.z budż.państ.na realizację własnych zad.bieżących gmin (związków gmin)</t>
  </si>
  <si>
    <t>85216</t>
  </si>
  <si>
    <t>Zasiłki stałe</t>
  </si>
  <si>
    <t>90095</t>
  </si>
  <si>
    <t>921</t>
  </si>
  <si>
    <t>Kultura i ochrona dziedzictwa narodowego</t>
  </si>
  <si>
    <t>92114</t>
  </si>
  <si>
    <t>Pozostałe instytucje kultury</t>
  </si>
  <si>
    <t>0580</t>
  </si>
  <si>
    <t>Grzywny i inne kary pien. od os. pr. i innych jednostek organizacyjnych</t>
  </si>
  <si>
    <t>80110</t>
  </si>
  <si>
    <t>Gimnazja</t>
  </si>
  <si>
    <t>Wpływy z opłat za wydawanie zezwoleń na sprzedaż alkoholu przez jst na podst.odrębnych ustaw</t>
  </si>
  <si>
    <t>Realizacja dochodów budżetu Gminy Myszyniec w I półroczu  2011 roku</t>
  </si>
  <si>
    <t>Plan dochodów na 2011 r.</t>
  </si>
  <si>
    <t>Wykonanie dochodów za I półrocze 2011r.</t>
  </si>
  <si>
    <t>Struktura 2011 kol 6</t>
  </si>
  <si>
    <t>92605</t>
  </si>
  <si>
    <t>2007</t>
  </si>
  <si>
    <t>2009</t>
  </si>
  <si>
    <t>Zadania w zakresie kultury fizycznej</t>
  </si>
  <si>
    <t>Dot.cel.w ramach progr.finans.z udziałem śr.europ.oraz śr., o których mowa w art. 5 ust. 1 pkt 3 oraz ust. 3 pkt 5 i 6 ustawy, lub płatności w ramach budżetu środków europejskich</t>
  </si>
  <si>
    <t>6207</t>
  </si>
  <si>
    <t xml:space="preserve">Kultura fizyczna </t>
  </si>
  <si>
    <t>90019</t>
  </si>
  <si>
    <t>Wpływy i wydatki związane z gromadzeniem środków z opłat i kar za korzystanie ze środowiska</t>
  </si>
  <si>
    <t>6290</t>
  </si>
  <si>
    <t>Śr.przek.przez pozost.jedn. zaliczane do sektora f.p.na finans.lub dofinans.kosztów realiz.inwest. i zakupów inwest.jedn.niezalicz.do sektora f.p.</t>
  </si>
  <si>
    <t>75056</t>
  </si>
  <si>
    <t>Spis powsyechnz i inne</t>
  </si>
  <si>
    <t>0870</t>
  </si>
  <si>
    <t>Wpływy ze sprzedaży składników majątkowych</t>
  </si>
  <si>
    <t>Dochody jst związane z realiz.zad.z zakresu administracji rządowej oraz innych zad.zlec.ustawami</t>
  </si>
  <si>
    <t>630</t>
  </si>
  <si>
    <t>Turystyka</t>
  </si>
  <si>
    <t>Zadania w zakresie upowszechniania turystyki</t>
  </si>
  <si>
    <t>63003</t>
  </si>
  <si>
    <t>6300</t>
  </si>
  <si>
    <t>Dot.cel.otrzymana z tytułu pomocy finans. udzielanej między jst na dofinans. własnych zadań inwest.i zakupów inwest.</t>
  </si>
  <si>
    <t xml:space="preserve"> - dot. celowe w ramach progr.finans. z  udziałem śr.europ.</t>
  </si>
  <si>
    <t xml:space="preserve">     - inwestycyjne (§ 620)</t>
  </si>
  <si>
    <t xml:space="preserve">     - bieżące (§ 200)</t>
  </si>
  <si>
    <t xml:space="preserve"> - dot.z tyt.pom.finans.miedzy jst</t>
  </si>
  <si>
    <t xml:space="preserve">     - inwestycyjne (§ 6300)</t>
  </si>
  <si>
    <t>80195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</si>
</sst>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</numFmts>
  <fonts count="4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4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8"/>
      <name val="Arial CE"/>
      <family val="0"/>
    </font>
    <font>
      <sz val="10"/>
      <name val="Arial"/>
      <family val="2"/>
    </font>
    <font>
      <sz val="11"/>
      <name val="Arial CE"/>
      <family val="0"/>
    </font>
    <font>
      <b/>
      <sz val="11"/>
      <name val="Arial CE"/>
      <family val="0"/>
    </font>
    <font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10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9"/>
      <name val="Czcionka tekstu podstawowego"/>
      <family val="2"/>
    </font>
    <font>
      <b/>
      <sz val="11"/>
      <color indexed="1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Alignment="1">
      <alignment vertical="justify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vertical="justify"/>
    </xf>
    <xf numFmtId="0" fontId="1" fillId="0" borderId="11" xfId="0" applyFont="1" applyBorder="1" applyAlignment="1">
      <alignment vertical="justify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1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4" fillId="0" borderId="0" xfId="0" applyFont="1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11" fillId="0" borderId="11" xfId="0" applyFont="1" applyBorder="1" applyAlignment="1">
      <alignment/>
    </xf>
    <xf numFmtId="0" fontId="11" fillId="0" borderId="13" xfId="0" applyFont="1" applyBorder="1" applyAlignment="1">
      <alignment horizontal="center"/>
    </xf>
    <xf numFmtId="0" fontId="12" fillId="0" borderId="10" xfId="0" applyFont="1" applyBorder="1" applyAlignment="1">
      <alignment/>
    </xf>
    <xf numFmtId="4" fontId="12" fillId="0" borderId="10" xfId="0" applyNumberFormat="1" applyFont="1" applyBorder="1" applyAlignment="1">
      <alignment/>
    </xf>
    <xf numFmtId="2" fontId="12" fillId="0" borderId="10" xfId="0" applyNumberFormat="1" applyFont="1" applyBorder="1" applyAlignment="1">
      <alignment/>
    </xf>
    <xf numFmtId="4" fontId="11" fillId="0" borderId="11" xfId="0" applyNumberFormat="1" applyFont="1" applyBorder="1" applyAlignment="1">
      <alignment/>
    </xf>
    <xf numFmtId="2" fontId="11" fillId="0" borderId="11" xfId="0" applyNumberFormat="1" applyFont="1" applyBorder="1" applyAlignment="1">
      <alignment/>
    </xf>
    <xf numFmtId="0" fontId="13" fillId="0" borderId="0" xfId="0" applyFont="1" applyAlignment="1">
      <alignment wrapText="1"/>
    </xf>
    <xf numFmtId="49" fontId="12" fillId="0" borderId="10" xfId="0" applyNumberFormat="1" applyFont="1" applyBorder="1" applyAlignment="1">
      <alignment horizontal="right"/>
    </xf>
    <xf numFmtId="49" fontId="11" fillId="0" borderId="11" xfId="0" applyNumberFormat="1" applyFont="1" applyBorder="1" applyAlignment="1">
      <alignment horizontal="right"/>
    </xf>
    <xf numFmtId="49" fontId="11" fillId="0" borderId="12" xfId="0" applyNumberFormat="1" applyFont="1" applyBorder="1" applyAlignment="1">
      <alignment horizontal="right"/>
    </xf>
    <xf numFmtId="49" fontId="11" fillId="0" borderId="12" xfId="0" applyNumberFormat="1" applyFont="1" applyBorder="1" applyAlignment="1">
      <alignment horizontal="center"/>
    </xf>
    <xf numFmtId="4" fontId="11" fillId="0" borderId="12" xfId="0" applyNumberFormat="1" applyFont="1" applyBorder="1" applyAlignment="1">
      <alignment/>
    </xf>
    <xf numFmtId="2" fontId="11" fillId="0" borderId="14" xfId="0" applyNumberFormat="1" applyFont="1" applyBorder="1" applyAlignment="1">
      <alignment/>
    </xf>
    <xf numFmtId="49" fontId="11" fillId="0" borderId="11" xfId="0" applyNumberFormat="1" applyFont="1" applyBorder="1" applyAlignment="1">
      <alignment horizontal="center"/>
    </xf>
    <xf numFmtId="2" fontId="11" fillId="0" borderId="12" xfId="0" applyNumberFormat="1" applyFont="1" applyBorder="1" applyAlignment="1">
      <alignment/>
    </xf>
    <xf numFmtId="49" fontId="11" fillId="0" borderId="11" xfId="0" applyNumberFormat="1" applyFont="1" applyBorder="1" applyAlignment="1">
      <alignment horizontal="center" vertical="top"/>
    </xf>
    <xf numFmtId="49" fontId="12" fillId="0" borderId="10" xfId="0" applyNumberFormat="1" applyFont="1" applyBorder="1" applyAlignment="1">
      <alignment horizontal="center"/>
    </xf>
    <xf numFmtId="2" fontId="11" fillId="0" borderId="10" xfId="0" applyNumberFormat="1" applyFont="1" applyBorder="1" applyAlignment="1">
      <alignment/>
    </xf>
    <xf numFmtId="49" fontId="11" fillId="0" borderId="11" xfId="0" applyNumberFormat="1" applyFont="1" applyBorder="1" applyAlignment="1">
      <alignment horizontal="center" vertical="top"/>
    </xf>
    <xf numFmtId="49" fontId="12" fillId="0" borderId="10" xfId="0" applyNumberFormat="1" applyFont="1" applyBorder="1" applyAlignment="1">
      <alignment horizontal="right" vertical="justify"/>
    </xf>
    <xf numFmtId="4" fontId="12" fillId="0" borderId="10" xfId="0" applyNumberFormat="1" applyFont="1" applyBorder="1" applyAlignment="1">
      <alignment vertical="justify"/>
    </xf>
    <xf numFmtId="2" fontId="12" fillId="0" borderId="11" xfId="0" applyNumberFormat="1" applyFont="1" applyBorder="1" applyAlignment="1">
      <alignment/>
    </xf>
    <xf numFmtId="2" fontId="11" fillId="0" borderId="15" xfId="0" applyNumberFormat="1" applyFont="1" applyBorder="1" applyAlignment="1">
      <alignment/>
    </xf>
    <xf numFmtId="49" fontId="12" fillId="0" borderId="11" xfId="0" applyNumberFormat="1" applyFont="1" applyBorder="1" applyAlignment="1">
      <alignment horizontal="right"/>
    </xf>
    <xf numFmtId="4" fontId="12" fillId="0" borderId="11" xfId="0" applyNumberFormat="1" applyFont="1" applyBorder="1" applyAlignment="1">
      <alignment/>
    </xf>
    <xf numFmtId="49" fontId="12" fillId="0" borderId="11" xfId="0" applyNumberFormat="1" applyFont="1" applyBorder="1" applyAlignment="1">
      <alignment horizontal="right" vertical="justify"/>
    </xf>
    <xf numFmtId="4" fontId="12" fillId="0" borderId="11" xfId="0" applyNumberFormat="1" applyFont="1" applyBorder="1" applyAlignment="1">
      <alignment vertical="justify"/>
    </xf>
    <xf numFmtId="49" fontId="11" fillId="0" borderId="11" xfId="0" applyNumberFormat="1" applyFont="1" applyBorder="1" applyAlignment="1">
      <alignment horizontal="right" vertical="justify"/>
    </xf>
    <xf numFmtId="49" fontId="11" fillId="0" borderId="12" xfId="0" applyNumberFormat="1" applyFont="1" applyBorder="1" applyAlignment="1">
      <alignment horizontal="center" vertical="justify"/>
    </xf>
    <xf numFmtId="4" fontId="11" fillId="0" borderId="12" xfId="0" applyNumberFormat="1" applyFont="1" applyBorder="1" applyAlignment="1">
      <alignment vertical="justify"/>
    </xf>
    <xf numFmtId="2" fontId="11" fillId="0" borderId="16" xfId="0" applyNumberFormat="1" applyFont="1" applyBorder="1" applyAlignment="1">
      <alignment/>
    </xf>
    <xf numFmtId="49" fontId="11" fillId="0" borderId="10" xfId="0" applyNumberFormat="1" applyFont="1" applyBorder="1" applyAlignment="1">
      <alignment horizontal="right"/>
    </xf>
    <xf numFmtId="4" fontId="11" fillId="0" borderId="10" xfId="0" applyNumberFormat="1" applyFont="1" applyBorder="1" applyAlignment="1">
      <alignment/>
    </xf>
    <xf numFmtId="0" fontId="0" fillId="0" borderId="11" xfId="0" applyFont="1" applyBorder="1" applyAlignment="1">
      <alignment wrapText="1"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wrapText="1"/>
    </xf>
    <xf numFmtId="0" fontId="0" fillId="0" borderId="12" xfId="0" applyFont="1" applyBorder="1" applyAlignment="1">
      <alignment vertical="justify"/>
    </xf>
    <xf numFmtId="0" fontId="11" fillId="0" borderId="16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Continuous" vertical="center" wrapText="1"/>
    </xf>
    <xf numFmtId="0" fontId="11" fillId="0" borderId="17" xfId="0" applyFont="1" applyBorder="1" applyAlignment="1">
      <alignment horizontal="centerContinuous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49" fontId="4" fillId="0" borderId="0" xfId="0" applyNumberFormat="1" applyFont="1" applyAlignment="1">
      <alignment horizontal="centerContinuous"/>
    </xf>
    <xf numFmtId="49" fontId="0" fillId="0" borderId="0" xfId="0" applyNumberFormat="1" applyAlignment="1">
      <alignment/>
    </xf>
    <xf numFmtId="49" fontId="11" fillId="0" borderId="16" xfId="0" applyNumberFormat="1" applyFont="1" applyBorder="1" applyAlignment="1">
      <alignment horizontal="center" vertical="center"/>
    </xf>
    <xf numFmtId="49" fontId="11" fillId="0" borderId="13" xfId="0" applyNumberFormat="1" applyFont="1" applyBorder="1" applyAlignment="1">
      <alignment horizontal="center"/>
    </xf>
    <xf numFmtId="49" fontId="11" fillId="0" borderId="11" xfId="0" applyNumberFormat="1" applyFont="1" applyBorder="1" applyAlignment="1">
      <alignment/>
    </xf>
    <xf numFmtId="49" fontId="12" fillId="0" borderId="10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1" fillId="0" borderId="10" xfId="0" applyFont="1" applyBorder="1" applyAlignment="1">
      <alignment wrapText="1"/>
    </xf>
    <xf numFmtId="0" fontId="0" fillId="0" borderId="16" xfId="0" applyBorder="1" applyAlignment="1">
      <alignment vertical="center" wrapText="1"/>
    </xf>
    <xf numFmtId="49" fontId="11" fillId="0" borderId="11" xfId="0" applyNumberFormat="1" applyFont="1" applyBorder="1" applyAlignment="1">
      <alignment horizontal="center" vertical="justify"/>
    </xf>
    <xf numFmtId="49" fontId="0" fillId="0" borderId="11" xfId="0" applyNumberFormat="1" applyBorder="1" applyAlignment="1">
      <alignment/>
    </xf>
    <xf numFmtId="49" fontId="0" fillId="0" borderId="10" xfId="0" applyNumberFormat="1" applyBorder="1" applyAlignment="1">
      <alignment/>
    </xf>
    <xf numFmtId="49" fontId="12" fillId="0" borderId="16" xfId="0" applyNumberFormat="1" applyFont="1" applyBorder="1" applyAlignment="1">
      <alignment horizontal="right" vertical="justify"/>
    </xf>
    <xf numFmtId="49" fontId="11" fillId="0" borderId="12" xfId="0" applyNumberFormat="1" applyFont="1" applyBorder="1" applyAlignment="1">
      <alignment horizontal="center" vertical="top"/>
    </xf>
    <xf numFmtId="0" fontId="0" fillId="0" borderId="12" xfId="0" applyFont="1" applyBorder="1" applyAlignment="1">
      <alignment wrapText="1"/>
    </xf>
    <xf numFmtId="4" fontId="11" fillId="0" borderId="14" xfId="0" applyNumberFormat="1" applyFont="1" applyBorder="1" applyAlignment="1">
      <alignment/>
    </xf>
    <xf numFmtId="49" fontId="0" fillId="0" borderId="12" xfId="0" applyNumberFormat="1" applyBorder="1" applyAlignment="1">
      <alignment/>
    </xf>
    <xf numFmtId="49" fontId="11" fillId="0" borderId="14" xfId="0" applyNumberFormat="1" applyFont="1" applyBorder="1" applyAlignment="1">
      <alignment horizontal="center"/>
    </xf>
    <xf numFmtId="0" fontId="0" fillId="0" borderId="11" xfId="0" applyFont="1" applyFill="1" applyBorder="1" applyAlignment="1">
      <alignment wrapText="1"/>
    </xf>
    <xf numFmtId="49" fontId="11" fillId="0" borderId="10" xfId="0" applyNumberFormat="1" applyFont="1" applyBorder="1" applyAlignment="1">
      <alignment horizontal="center" vertical="justify"/>
    </xf>
    <xf numFmtId="49" fontId="11" fillId="0" borderId="14" xfId="0" applyNumberFormat="1" applyFont="1" applyBorder="1" applyAlignment="1">
      <alignment horizontal="right"/>
    </xf>
    <xf numFmtId="49" fontId="11" fillId="0" borderId="14" xfId="0" applyNumberFormat="1" applyFont="1" applyBorder="1" applyAlignment="1">
      <alignment horizontal="center" vertical="justify"/>
    </xf>
    <xf numFmtId="0" fontId="0" fillId="0" borderId="10" xfId="0" applyBorder="1" applyAlignment="1">
      <alignment/>
    </xf>
    <xf numFmtId="0" fontId="0" fillId="0" borderId="14" xfId="0" applyFont="1" applyBorder="1" applyAlignment="1">
      <alignment wrapText="1"/>
    </xf>
    <xf numFmtId="49" fontId="12" fillId="0" borderId="16" xfId="0" applyNumberFormat="1" applyFont="1" applyBorder="1" applyAlignment="1">
      <alignment horizontal="center" vertical="justify"/>
    </xf>
    <xf numFmtId="0" fontId="10" fillId="0" borderId="11" xfId="0" applyFont="1" applyBorder="1" applyAlignment="1">
      <alignment wrapText="1"/>
    </xf>
    <xf numFmtId="0" fontId="10" fillId="0" borderId="12" xfId="0" applyFont="1" applyBorder="1" applyAlignment="1">
      <alignment wrapText="1"/>
    </xf>
    <xf numFmtId="0" fontId="0" fillId="0" borderId="11" xfId="0" applyBorder="1" applyAlignment="1">
      <alignment/>
    </xf>
    <xf numFmtId="49" fontId="11" fillId="0" borderId="11" xfId="0" applyNumberFormat="1" applyFont="1" applyBorder="1" applyAlignment="1">
      <alignment vertical="justify"/>
    </xf>
    <xf numFmtId="0" fontId="0" fillId="0" borderId="12" xfId="0" applyBorder="1" applyAlignment="1">
      <alignment wrapText="1"/>
    </xf>
    <xf numFmtId="0" fontId="0" fillId="0" borderId="11" xfId="0" applyBorder="1" applyAlignment="1">
      <alignment horizontal="center"/>
    </xf>
    <xf numFmtId="0" fontId="12" fillId="0" borderId="11" xfId="0" applyFont="1" applyBorder="1" applyAlignment="1">
      <alignment/>
    </xf>
    <xf numFmtId="0" fontId="11" fillId="0" borderId="12" xfId="0" applyFont="1" applyBorder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horizontal="center"/>
    </xf>
    <xf numFmtId="0" fontId="11" fillId="0" borderId="10" xfId="0" applyFont="1" applyBorder="1" applyAlignment="1">
      <alignment/>
    </xf>
    <xf numFmtId="0" fontId="10" fillId="0" borderId="10" xfId="0" applyFont="1" applyBorder="1" applyAlignment="1">
      <alignment wrapText="1"/>
    </xf>
    <xf numFmtId="49" fontId="12" fillId="0" borderId="11" xfId="0" applyNumberFormat="1" applyFont="1" applyBorder="1" applyAlignment="1">
      <alignment horizontal="center" vertical="justify"/>
    </xf>
    <xf numFmtId="4" fontId="11" fillId="0" borderId="12" xfId="0" applyNumberFormat="1" applyFont="1" applyBorder="1" applyAlignment="1" quotePrefix="1">
      <alignment/>
    </xf>
    <xf numFmtId="49" fontId="11" fillId="0" borderId="11" xfId="0" applyNumberFormat="1" applyFont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68"/>
  <sheetViews>
    <sheetView showGridLines="0" tabSelected="1" view="pageBreakPreview" zoomScale="75" zoomScaleSheetLayoutView="75" zoomScalePageLayoutView="0" workbookViewId="0" topLeftCell="A46">
      <selection activeCell="D136" sqref="D136"/>
    </sheetView>
  </sheetViews>
  <sheetFormatPr defaultColWidth="9.00390625" defaultRowHeight="12.75"/>
  <cols>
    <col min="1" max="1" width="5.625" style="0" customWidth="1"/>
    <col min="2" max="2" width="6.625" style="0" customWidth="1"/>
    <col min="3" max="3" width="6.375" style="61" customWidth="1"/>
    <col min="4" max="4" width="37.875" style="0" customWidth="1"/>
    <col min="5" max="5" width="15.75390625" style="0" bestFit="1" customWidth="1"/>
    <col min="6" max="6" width="14.125" style="0" customWidth="1"/>
    <col min="7" max="7" width="10.00390625" style="0" customWidth="1"/>
    <col min="8" max="8" width="9.625" style="0" customWidth="1"/>
    <col min="9" max="9" width="2.75390625" style="0" customWidth="1"/>
    <col min="10" max="10" width="14.375" style="0" bestFit="1" customWidth="1"/>
    <col min="11" max="11" width="12.75390625" style="0" hidden="1" customWidth="1"/>
    <col min="13" max="14" width="14.375" style="0" bestFit="1" customWidth="1"/>
    <col min="16" max="16" width="14.375" style="0" bestFit="1" customWidth="1"/>
  </cols>
  <sheetData>
    <row r="1" ht="12.75">
      <c r="G1" t="s">
        <v>163</v>
      </c>
    </row>
    <row r="3" spans="1:8" ht="18">
      <c r="A3" s="8" t="s">
        <v>192</v>
      </c>
      <c r="B3" s="8"/>
      <c r="C3" s="60"/>
      <c r="D3" s="8"/>
      <c r="E3" s="8"/>
      <c r="F3" s="8"/>
      <c r="G3" s="9"/>
      <c r="H3" s="8"/>
    </row>
    <row r="4" spans="1:8" ht="18">
      <c r="A4" s="8"/>
      <c r="B4" s="8"/>
      <c r="C4" s="60"/>
      <c r="D4" s="13" t="s">
        <v>150</v>
      </c>
      <c r="E4" s="8"/>
      <c r="F4" s="8"/>
      <c r="G4" s="9"/>
      <c r="H4" s="8"/>
    </row>
    <row r="5" spans="1:8" ht="14.25" customHeight="1">
      <c r="A5" s="8"/>
      <c r="B5" s="8"/>
      <c r="C5" s="60"/>
      <c r="D5" s="13"/>
      <c r="E5" s="8"/>
      <c r="F5" s="8"/>
      <c r="G5" s="9"/>
      <c r="H5" s="8"/>
    </row>
    <row r="6" ht="12.75">
      <c r="H6" t="s">
        <v>0</v>
      </c>
    </row>
    <row r="7" spans="1:8" s="59" customFormat="1" ht="57">
      <c r="A7" s="55" t="s">
        <v>161</v>
      </c>
      <c r="B7" s="55" t="s">
        <v>1</v>
      </c>
      <c r="C7" s="62" t="s">
        <v>2</v>
      </c>
      <c r="D7" s="55" t="s">
        <v>3</v>
      </c>
      <c r="E7" s="56" t="s">
        <v>193</v>
      </c>
      <c r="F7" s="57" t="s">
        <v>194</v>
      </c>
      <c r="G7" s="58" t="s">
        <v>162</v>
      </c>
      <c r="H7" s="70" t="s">
        <v>195</v>
      </c>
    </row>
    <row r="8" spans="1:8" ht="14.25">
      <c r="A8" s="17">
        <v>1</v>
      </c>
      <c r="B8" s="17">
        <v>2</v>
      </c>
      <c r="C8" s="63">
        <v>3</v>
      </c>
      <c r="D8" s="17">
        <v>4</v>
      </c>
      <c r="E8" s="17">
        <v>5</v>
      </c>
      <c r="F8" s="17">
        <v>6</v>
      </c>
      <c r="G8" s="17">
        <v>7</v>
      </c>
      <c r="H8" s="17">
        <v>8</v>
      </c>
    </row>
    <row r="9" spans="1:8" ht="15">
      <c r="A9" s="16"/>
      <c r="B9" s="16"/>
      <c r="C9" s="64"/>
      <c r="D9" s="18" t="s">
        <v>4</v>
      </c>
      <c r="E9" s="19">
        <f>SUM(E30,E37,E45,E48,E58,E73,E77,E83,E118,E128,E147,E175,E178,E187,E191)</f>
        <v>45482895.22</v>
      </c>
      <c r="F9" s="19">
        <f>SUM(F30,F37,F45,F48,F58,F73,F77,F83,F118,F128,F147,F175,F178,F187,F191)</f>
        <v>21863284.69</v>
      </c>
      <c r="G9" s="20">
        <f>SUM(F9/E9)*100</f>
        <v>48.06924577744592</v>
      </c>
      <c r="H9" s="20">
        <v>100</v>
      </c>
    </row>
    <row r="10" spans="1:14" ht="14.25">
      <c r="A10" s="16"/>
      <c r="B10" s="16"/>
      <c r="C10" s="64"/>
      <c r="D10" s="16" t="s">
        <v>5</v>
      </c>
      <c r="E10" s="21">
        <v>5816530</v>
      </c>
      <c r="F10" s="21">
        <v>2604206.02</v>
      </c>
      <c r="G10" s="22">
        <f>F10/E10*100</f>
        <v>44.772502161941915</v>
      </c>
      <c r="H10" s="22">
        <f>SUM(F10/F9)*100</f>
        <v>11.911320997394009</v>
      </c>
      <c r="I10" s="15"/>
      <c r="J10" s="15"/>
      <c r="K10" s="15">
        <f>SUMIF(C29:C203,6300,E29:E203)</f>
        <v>70000</v>
      </c>
      <c r="M10" s="15">
        <f>SUM(E13:E28)</f>
        <v>39666365.22</v>
      </c>
      <c r="N10" s="15">
        <f>SUM(F13:F28)</f>
        <v>19259078.669999998</v>
      </c>
    </row>
    <row r="11" spans="1:14" ht="7.5" customHeight="1">
      <c r="A11" s="16"/>
      <c r="B11" s="16"/>
      <c r="C11" s="64"/>
      <c r="D11" s="16"/>
      <c r="E11" s="21"/>
      <c r="F11" s="21"/>
      <c r="G11" s="22"/>
      <c r="H11" s="22"/>
      <c r="J11" s="15"/>
      <c r="K11" s="15">
        <f>SUMIF(C29:C204,6290,E29:E204)</f>
        <v>740000</v>
      </c>
      <c r="M11" s="15"/>
      <c r="N11" s="15"/>
    </row>
    <row r="12" spans="1:14" ht="14.25">
      <c r="A12" s="16"/>
      <c r="B12" s="16"/>
      <c r="C12" s="64"/>
      <c r="D12" s="16" t="s">
        <v>6</v>
      </c>
      <c r="E12" s="21"/>
      <c r="F12" s="21"/>
      <c r="G12" s="22"/>
      <c r="H12" s="22"/>
      <c r="J12" s="15"/>
      <c r="K12" s="15">
        <f>SUMIF(C30:C205,6260,E30:E205)</f>
        <v>0</v>
      </c>
      <c r="M12" s="15"/>
      <c r="N12" s="15"/>
    </row>
    <row r="13" spans="1:14" ht="14.25">
      <c r="A13" s="16"/>
      <c r="B13" s="16"/>
      <c r="C13" s="64"/>
      <c r="D13" s="16" t="s">
        <v>7</v>
      </c>
      <c r="E13" s="21"/>
      <c r="F13" s="21"/>
      <c r="G13" s="22"/>
      <c r="H13" s="22"/>
      <c r="J13" s="15"/>
      <c r="K13" s="15">
        <f>SUMIF(C31:C206,2010,E31:E206)</f>
        <v>5477369.22</v>
      </c>
      <c r="M13" s="15"/>
      <c r="N13" s="15"/>
    </row>
    <row r="14" spans="1:14" ht="14.25">
      <c r="A14" s="16"/>
      <c r="B14" s="16"/>
      <c r="C14" s="64"/>
      <c r="D14" s="16" t="s">
        <v>156</v>
      </c>
      <c r="E14" s="21">
        <f>E36+E60+E76+E149+E153+E158+E172+E79+E146+E68</f>
        <v>5477369.22</v>
      </c>
      <c r="F14" s="21">
        <f>F36+F60+F76+F149+F153+F158+F172+F79+F68</f>
        <v>2998556.2199999997</v>
      </c>
      <c r="G14" s="22">
        <f>F14/E14*100</f>
        <v>54.74446033418941</v>
      </c>
      <c r="H14" s="22">
        <f>SUM(F14/F9)*100</f>
        <v>13.715030758262516</v>
      </c>
      <c r="J14" s="15"/>
      <c r="K14" s="15">
        <f>SUMIF(C32:C207,2030,E32:E207)</f>
        <v>549290</v>
      </c>
      <c r="M14" s="15">
        <f>E9-M10</f>
        <v>5816530</v>
      </c>
      <c r="N14" s="15">
        <f>F9-N10</f>
        <v>2604206.0200000033</v>
      </c>
    </row>
    <row r="15" spans="1:14" ht="7.5" customHeight="1">
      <c r="A15" s="16"/>
      <c r="B15" s="16"/>
      <c r="C15" s="64"/>
      <c r="D15" s="16"/>
      <c r="E15" s="21"/>
      <c r="F15" s="21"/>
      <c r="G15" s="22"/>
      <c r="H15" s="22"/>
      <c r="M15" s="15"/>
      <c r="N15" s="15"/>
    </row>
    <row r="16" spans="1:14" ht="14.25">
      <c r="A16" s="16"/>
      <c r="B16" s="16"/>
      <c r="C16" s="64"/>
      <c r="D16" s="16" t="s">
        <v>135</v>
      </c>
      <c r="E16" s="21"/>
      <c r="F16" s="21"/>
      <c r="G16" s="22"/>
      <c r="H16" s="22"/>
      <c r="M16" s="15"/>
      <c r="N16" s="15"/>
    </row>
    <row r="17" spans="1:16" ht="14.25">
      <c r="A17" s="16"/>
      <c r="B17" s="16"/>
      <c r="C17" s="64"/>
      <c r="D17" s="16" t="s">
        <v>157</v>
      </c>
      <c r="E17" s="21">
        <f>E159+E164+E166+E162+E174+E177</f>
        <v>549290</v>
      </c>
      <c r="F17" s="21">
        <f>F159+F164+F166+F162+F174+F177</f>
        <v>362760</v>
      </c>
      <c r="G17" s="22">
        <f>F17/E17*100</f>
        <v>66.04161736059277</v>
      </c>
      <c r="H17" s="22">
        <f>SUM(F17/F9)*100</f>
        <v>1.6592200355233997</v>
      </c>
      <c r="J17" s="14"/>
      <c r="K17" s="15"/>
      <c r="M17" s="15">
        <f>SUM(E10:E28)</f>
        <v>45482895.22</v>
      </c>
      <c r="N17" s="15">
        <f>SUM(F10:F28)</f>
        <v>21863284.689999998</v>
      </c>
      <c r="P17" s="15"/>
    </row>
    <row r="18" spans="1:11" ht="14.25">
      <c r="A18" s="16"/>
      <c r="B18" s="16"/>
      <c r="C18" s="64"/>
      <c r="D18" s="64" t="s">
        <v>167</v>
      </c>
      <c r="E18" s="21">
        <f>E42+E133</f>
        <v>2187888</v>
      </c>
      <c r="F18" s="21">
        <f>F42+F133</f>
        <v>0</v>
      </c>
      <c r="G18" s="22">
        <f>F18/E18*100</f>
        <v>0</v>
      </c>
      <c r="H18" s="22">
        <f>SUM(F18/F9)*100</f>
        <v>0</v>
      </c>
      <c r="J18" s="14"/>
      <c r="K18" s="15"/>
    </row>
    <row r="19" spans="1:11" ht="5.25" customHeight="1">
      <c r="A19" s="16"/>
      <c r="B19" s="16"/>
      <c r="C19" s="64"/>
      <c r="D19" s="16"/>
      <c r="E19" s="21"/>
      <c r="F19" s="21"/>
      <c r="G19" s="22"/>
      <c r="H19" s="22"/>
      <c r="K19" s="14">
        <f>SUM(E10:E28)</f>
        <v>45482895.22</v>
      </c>
    </row>
    <row r="20" spans="1:11" ht="6" customHeight="1">
      <c r="A20" s="16"/>
      <c r="B20" s="16"/>
      <c r="C20" s="64"/>
      <c r="D20" s="16"/>
      <c r="E20" s="21"/>
      <c r="F20" s="21"/>
      <c r="G20" s="22"/>
      <c r="H20" s="22"/>
      <c r="J20" s="15"/>
      <c r="K20" s="14"/>
    </row>
    <row r="21" spans="1:13" ht="14.25">
      <c r="A21" s="16"/>
      <c r="B21" s="16"/>
      <c r="C21" s="64"/>
      <c r="D21" s="16" t="s">
        <v>221</v>
      </c>
      <c r="E21" s="21"/>
      <c r="F21" s="21"/>
      <c r="G21" s="22"/>
      <c r="H21" s="22"/>
      <c r="J21" s="15"/>
      <c r="M21" s="15"/>
    </row>
    <row r="22" spans="1:8" ht="14.25">
      <c r="A22" s="16"/>
      <c r="B22" s="16"/>
      <c r="C22" s="64"/>
      <c r="D22" s="16" t="s">
        <v>222</v>
      </c>
      <c r="E22" s="21">
        <f>E41</f>
        <v>70000</v>
      </c>
      <c r="F22" s="21">
        <f>F41</f>
        <v>0</v>
      </c>
      <c r="G22" s="22">
        <f>F22/E22*100</f>
        <v>0</v>
      </c>
      <c r="H22" s="22">
        <f>SUM(F22/F9)*100</f>
        <v>0</v>
      </c>
    </row>
    <row r="23" spans="1:11" ht="5.25" customHeight="1">
      <c r="A23" s="16"/>
      <c r="B23" s="16"/>
      <c r="C23" s="64"/>
      <c r="D23" s="16"/>
      <c r="E23" s="21"/>
      <c r="F23" s="21"/>
      <c r="G23" s="22"/>
      <c r="H23" s="22"/>
      <c r="J23" s="15"/>
      <c r="K23" s="14">
        <f>E9-K19</f>
        <v>0</v>
      </c>
    </row>
    <row r="24" spans="1:11" ht="28.5">
      <c r="A24" s="16"/>
      <c r="B24" s="16"/>
      <c r="C24" s="64"/>
      <c r="D24" s="23" t="s">
        <v>218</v>
      </c>
      <c r="E24" s="21"/>
      <c r="F24" s="21"/>
      <c r="G24" s="22"/>
      <c r="H24" s="22"/>
      <c r="J24" s="14"/>
      <c r="K24" s="15"/>
    </row>
    <row r="25" spans="1:13" ht="14.25">
      <c r="A25" s="16"/>
      <c r="B25" s="16"/>
      <c r="C25" s="64"/>
      <c r="D25" s="16" t="s">
        <v>220</v>
      </c>
      <c r="E25" s="21">
        <f>E193+E194</f>
        <v>14670</v>
      </c>
      <c r="F25" s="21">
        <f>F193+F194</f>
        <v>0</v>
      </c>
      <c r="G25" s="22">
        <f>F25/E25*100</f>
        <v>0</v>
      </c>
      <c r="H25" s="22">
        <f>SUM(F25/F9)*100</f>
        <v>0</v>
      </c>
      <c r="J25" s="14"/>
      <c r="K25" s="15"/>
      <c r="M25" s="15"/>
    </row>
    <row r="26" spans="1:11" ht="14.25">
      <c r="A26" s="16"/>
      <c r="B26" s="16"/>
      <c r="C26" s="64"/>
      <c r="D26" s="64" t="s">
        <v>219</v>
      </c>
      <c r="E26" s="21">
        <f>E190+E189+E181+E40+E47</f>
        <v>15093893</v>
      </c>
      <c r="F26" s="21">
        <f>F190+F189+F181+F40+F47</f>
        <v>6644878.449999999</v>
      </c>
      <c r="G26" s="22">
        <f>F26/E26*100</f>
        <v>44.02362233520537</v>
      </c>
      <c r="H26" s="22">
        <f>SUM(F26/F9)*100</f>
        <v>30.39286431210076</v>
      </c>
      <c r="J26" s="14"/>
      <c r="K26" s="15"/>
    </row>
    <row r="27" spans="1:8" ht="4.5" customHeight="1">
      <c r="A27" s="16"/>
      <c r="B27" s="16"/>
      <c r="C27" s="64"/>
      <c r="D27" s="16"/>
      <c r="E27" s="21"/>
      <c r="F27" s="21"/>
      <c r="G27" s="22"/>
      <c r="H27" s="22"/>
    </row>
    <row r="28" spans="1:8" ht="14.25">
      <c r="A28" s="16"/>
      <c r="B28" s="16"/>
      <c r="C28" s="64"/>
      <c r="D28" s="16" t="s">
        <v>8</v>
      </c>
      <c r="E28" s="21">
        <f>E121+E123+E127</f>
        <v>16273255</v>
      </c>
      <c r="F28" s="21">
        <f>F121+F123+F127</f>
        <v>9252884</v>
      </c>
      <c r="G28" s="22">
        <f>F28/E28*100</f>
        <v>56.85945436238785</v>
      </c>
      <c r="H28" s="22">
        <f>SUM(F28/F9)*100</f>
        <v>42.321563896719304</v>
      </c>
    </row>
    <row r="29" spans="1:8" ht="3" customHeight="1">
      <c r="A29" s="16"/>
      <c r="B29" s="16"/>
      <c r="C29" s="64"/>
      <c r="D29" s="16"/>
      <c r="E29" s="21"/>
      <c r="F29" s="21"/>
      <c r="G29" s="22"/>
      <c r="H29" s="22"/>
    </row>
    <row r="30" spans="1:8" ht="15">
      <c r="A30" s="24" t="s">
        <v>9</v>
      </c>
      <c r="B30" s="18"/>
      <c r="C30" s="65"/>
      <c r="D30" s="2" t="s">
        <v>10</v>
      </c>
      <c r="E30" s="19">
        <f>E31+E33</f>
        <v>724945.22</v>
      </c>
      <c r="F30" s="19">
        <f>F31+F33</f>
        <v>342108.25</v>
      </c>
      <c r="G30" s="20">
        <f aca="true" t="shared" si="0" ref="G30:G35">F30/E30*100</f>
        <v>47.19091050769325</v>
      </c>
      <c r="H30" s="20">
        <f>SUM(F30/F9)*100</f>
        <v>1.5647614475627083</v>
      </c>
    </row>
    <row r="31" spans="1:8" ht="14.25">
      <c r="A31" s="25"/>
      <c r="B31" s="26" t="s">
        <v>151</v>
      </c>
      <c r="C31" s="27"/>
      <c r="D31" s="12" t="s">
        <v>159</v>
      </c>
      <c r="E31" s="28">
        <f>E32</f>
        <v>90000</v>
      </c>
      <c r="F31" s="28">
        <f>F32</f>
        <v>6200</v>
      </c>
      <c r="G31" s="29">
        <f t="shared" si="0"/>
        <v>6.888888888888889</v>
      </c>
      <c r="H31" s="29">
        <f>SUM(F31/F9)*100</f>
        <v>0.028358044492901857</v>
      </c>
    </row>
    <row r="32" spans="1:8" ht="51">
      <c r="A32" s="25"/>
      <c r="B32" s="25"/>
      <c r="C32" s="30" t="s">
        <v>205</v>
      </c>
      <c r="D32" s="95" t="s">
        <v>206</v>
      </c>
      <c r="E32" s="21">
        <v>90000</v>
      </c>
      <c r="F32" s="21">
        <v>6200</v>
      </c>
      <c r="G32" s="22">
        <f t="shared" si="0"/>
        <v>6.888888888888889</v>
      </c>
      <c r="H32" s="22">
        <f>SUM(F32/F9)*100</f>
        <v>0.028358044492901857</v>
      </c>
    </row>
    <row r="33" spans="1:8" ht="14.25">
      <c r="A33" s="25"/>
      <c r="B33" s="26" t="s">
        <v>11</v>
      </c>
      <c r="C33" s="27"/>
      <c r="D33" s="12" t="s">
        <v>12</v>
      </c>
      <c r="E33" s="28">
        <f>SUM(E34:E36)</f>
        <v>634945.22</v>
      </c>
      <c r="F33" s="28">
        <f>SUM(F34:F36)</f>
        <v>335908.25</v>
      </c>
      <c r="G33" s="31">
        <f t="shared" si="0"/>
        <v>52.90350087209098</v>
      </c>
      <c r="H33" s="31">
        <f>SUM(F33/F9)*100</f>
        <v>1.5364034030698064</v>
      </c>
    </row>
    <row r="34" spans="1:8" ht="63.75">
      <c r="A34" s="25"/>
      <c r="B34" s="25"/>
      <c r="C34" s="32" t="s">
        <v>13</v>
      </c>
      <c r="D34" s="50" t="s">
        <v>158</v>
      </c>
      <c r="E34" s="21">
        <v>0</v>
      </c>
      <c r="F34" s="21">
        <v>963.03</v>
      </c>
      <c r="G34" s="22">
        <v>0</v>
      </c>
      <c r="H34" s="22">
        <f>SUM(F34/F9)*100</f>
        <v>0.0044047818690321405</v>
      </c>
    </row>
    <row r="35" spans="1:8" ht="37.5" customHeight="1">
      <c r="A35" s="25"/>
      <c r="B35" s="25"/>
      <c r="C35" s="71" t="s">
        <v>144</v>
      </c>
      <c r="D35" s="50" t="s">
        <v>169</v>
      </c>
      <c r="E35" s="21">
        <v>300000</v>
      </c>
      <c r="F35" s="21">
        <v>0</v>
      </c>
      <c r="G35" s="22">
        <f t="shared" si="0"/>
        <v>0</v>
      </c>
      <c r="H35" s="22">
        <f>SUM(F35/F9)*100</f>
        <v>0</v>
      </c>
    </row>
    <row r="36" spans="1:8" ht="51" customHeight="1">
      <c r="A36" s="25"/>
      <c r="B36" s="25"/>
      <c r="C36" s="32" t="s">
        <v>39</v>
      </c>
      <c r="D36" s="53" t="s">
        <v>170</v>
      </c>
      <c r="E36" s="21">
        <v>334945.22</v>
      </c>
      <c r="F36" s="21">
        <v>334945.22</v>
      </c>
      <c r="G36" s="22">
        <f>F36/E36*100</f>
        <v>100</v>
      </c>
      <c r="H36" s="22">
        <f>SUM(F36/F9)*100</f>
        <v>1.5319986212007741</v>
      </c>
    </row>
    <row r="37" spans="1:8" ht="15">
      <c r="A37" s="24" t="s">
        <v>14</v>
      </c>
      <c r="B37" s="24"/>
      <c r="C37" s="33"/>
      <c r="D37" s="2" t="s">
        <v>15</v>
      </c>
      <c r="E37" s="19">
        <f>E38+E43</f>
        <v>2417032</v>
      </c>
      <c r="F37" s="19">
        <f>F38+F43</f>
        <v>4539125.13</v>
      </c>
      <c r="G37" s="34">
        <f>F37/E37*100</f>
        <v>187.79747765027523</v>
      </c>
      <c r="H37" s="34">
        <f>SUM(F37/F9)*100</f>
        <v>20.761405225062727</v>
      </c>
    </row>
    <row r="38" spans="1:8" ht="14.25">
      <c r="A38" s="25"/>
      <c r="B38" s="26" t="s">
        <v>21</v>
      </c>
      <c r="C38" s="27"/>
      <c r="D38" s="12" t="s">
        <v>22</v>
      </c>
      <c r="E38" s="28">
        <f>SUM(E39:E42)</f>
        <v>2357032</v>
      </c>
      <c r="F38" s="28">
        <f>SUM(F39:F42)</f>
        <v>4508698.13</v>
      </c>
      <c r="G38" s="31">
        <f>F38/E38*100</f>
        <v>191.28709877506967</v>
      </c>
      <c r="H38" s="31">
        <f>SUM(F38/F9)*100</f>
        <v>20.62223583477474</v>
      </c>
    </row>
    <row r="39" spans="1:8" ht="25.5">
      <c r="A39" s="25"/>
      <c r="B39" s="25"/>
      <c r="C39" s="71" t="s">
        <v>187</v>
      </c>
      <c r="D39" s="50" t="s">
        <v>188</v>
      </c>
      <c r="E39" s="21">
        <v>26644</v>
      </c>
      <c r="F39" s="21">
        <v>0</v>
      </c>
      <c r="G39" s="22"/>
      <c r="H39" s="22"/>
    </row>
    <row r="40" spans="1:8" ht="63.75" customHeight="1">
      <c r="A40" s="25"/>
      <c r="B40" s="25"/>
      <c r="C40" s="71" t="s">
        <v>201</v>
      </c>
      <c r="D40" s="50" t="s">
        <v>176</v>
      </c>
      <c r="E40" s="21">
        <v>315000</v>
      </c>
      <c r="F40" s="21">
        <v>4508698.13</v>
      </c>
      <c r="G40" s="22">
        <f>F40/E40*100</f>
        <v>1431.3327396825396</v>
      </c>
      <c r="H40" s="22">
        <f aca="true" t="shared" si="1" ref="H40:H49">SUM(F40/$F$9)*100</f>
        <v>20.62223583477474</v>
      </c>
    </row>
    <row r="41" spans="1:8" ht="38.25">
      <c r="A41" s="25"/>
      <c r="B41" s="25"/>
      <c r="C41" s="71" t="s">
        <v>216</v>
      </c>
      <c r="D41" s="67" t="s">
        <v>217</v>
      </c>
      <c r="E41" s="21">
        <v>70000</v>
      </c>
      <c r="F41" s="21">
        <v>0</v>
      </c>
      <c r="G41" s="22">
        <f>F41/E41*100</f>
        <v>0</v>
      </c>
      <c r="H41" s="22">
        <f t="shared" si="1"/>
        <v>0</v>
      </c>
    </row>
    <row r="42" spans="1:8" ht="38.25">
      <c r="A42" s="25"/>
      <c r="B42" s="25"/>
      <c r="C42" s="35" t="s">
        <v>164</v>
      </c>
      <c r="D42" s="67" t="s">
        <v>165</v>
      </c>
      <c r="E42" s="21">
        <v>1945388</v>
      </c>
      <c r="F42" s="21">
        <v>0</v>
      </c>
      <c r="G42" s="22">
        <f>F42/E42*100</f>
        <v>0</v>
      </c>
      <c r="H42" s="22">
        <f t="shared" si="1"/>
        <v>0</v>
      </c>
    </row>
    <row r="43" spans="1:8" ht="14.25">
      <c r="A43" s="25"/>
      <c r="B43" s="26" t="s">
        <v>152</v>
      </c>
      <c r="C43" s="27"/>
      <c r="D43" s="51" t="s">
        <v>12</v>
      </c>
      <c r="E43" s="28">
        <f>SUM(E44:E44)</f>
        <v>60000</v>
      </c>
      <c r="F43" s="28">
        <f>SUM(F44:F44)</f>
        <v>30427</v>
      </c>
      <c r="G43" s="31">
        <v>0</v>
      </c>
      <c r="H43" s="31">
        <f t="shared" si="1"/>
        <v>0.1391693902879879</v>
      </c>
    </row>
    <row r="44" spans="1:8" ht="14.25">
      <c r="A44" s="25"/>
      <c r="B44" s="25"/>
      <c r="C44" s="30" t="s">
        <v>16</v>
      </c>
      <c r="D44" s="52" t="s">
        <v>17</v>
      </c>
      <c r="E44" s="21">
        <v>60000</v>
      </c>
      <c r="F44" s="21">
        <v>30427</v>
      </c>
      <c r="G44" s="22">
        <f aca="true" t="shared" si="2" ref="G44:G49">F44/E44*100</f>
        <v>50.711666666666666</v>
      </c>
      <c r="H44" s="22">
        <f t="shared" si="1"/>
        <v>0.1391693902879879</v>
      </c>
    </row>
    <row r="45" spans="1:8" ht="15">
      <c r="A45" s="24" t="s">
        <v>212</v>
      </c>
      <c r="B45" s="24"/>
      <c r="C45" s="33"/>
      <c r="D45" s="2" t="s">
        <v>213</v>
      </c>
      <c r="E45" s="19">
        <f>E46+E50</f>
        <v>8490012</v>
      </c>
      <c r="F45" s="19">
        <f>F46+F50</f>
        <v>0</v>
      </c>
      <c r="G45" s="34">
        <f t="shared" si="2"/>
        <v>0</v>
      </c>
      <c r="H45" s="34">
        <f t="shared" si="1"/>
        <v>0</v>
      </c>
    </row>
    <row r="46" spans="1:8" ht="25.5">
      <c r="A46" s="25"/>
      <c r="B46" s="26" t="s">
        <v>215</v>
      </c>
      <c r="C46" s="27"/>
      <c r="D46" s="91" t="s">
        <v>214</v>
      </c>
      <c r="E46" s="28">
        <f>E47</f>
        <v>8490012</v>
      </c>
      <c r="F46" s="28">
        <f>F47</f>
        <v>0</v>
      </c>
      <c r="G46" s="31">
        <f t="shared" si="2"/>
        <v>0</v>
      </c>
      <c r="H46" s="31">
        <f t="shared" si="1"/>
        <v>0</v>
      </c>
    </row>
    <row r="47" spans="1:8" ht="63.75">
      <c r="A47" s="25"/>
      <c r="B47" s="25"/>
      <c r="C47" s="71" t="s">
        <v>201</v>
      </c>
      <c r="D47" s="95" t="s">
        <v>200</v>
      </c>
      <c r="E47" s="21">
        <v>8490012</v>
      </c>
      <c r="F47" s="21">
        <v>0</v>
      </c>
      <c r="G47" s="22">
        <f t="shared" si="2"/>
        <v>0</v>
      </c>
      <c r="H47" s="22">
        <f t="shared" si="1"/>
        <v>0</v>
      </c>
    </row>
    <row r="48" spans="1:8" s="1" customFormat="1" ht="15">
      <c r="A48" s="36" t="s">
        <v>23</v>
      </c>
      <c r="B48" s="36"/>
      <c r="C48" s="36"/>
      <c r="D48" s="3" t="s">
        <v>24</v>
      </c>
      <c r="E48" s="37">
        <f>E49</f>
        <v>196686</v>
      </c>
      <c r="F48" s="37">
        <f>F49</f>
        <v>127026.31</v>
      </c>
      <c r="G48" s="38">
        <f t="shared" si="2"/>
        <v>64.58330028573462</v>
      </c>
      <c r="H48" s="38">
        <f t="shared" si="1"/>
        <v>0.5810028630240555</v>
      </c>
    </row>
    <row r="49" spans="1:8" ht="14.25">
      <c r="A49" s="25"/>
      <c r="B49" s="26" t="s">
        <v>25</v>
      </c>
      <c r="C49" s="26"/>
      <c r="D49" s="12" t="s">
        <v>26</v>
      </c>
      <c r="E49" s="28">
        <f>SUM(E50:E57)</f>
        <v>196686</v>
      </c>
      <c r="F49" s="28">
        <f>SUM(F51:F57)</f>
        <v>127026.31</v>
      </c>
      <c r="G49" s="29">
        <f t="shared" si="2"/>
        <v>64.58330028573462</v>
      </c>
      <c r="H49" s="29">
        <f t="shared" si="1"/>
        <v>0.5810028630240555</v>
      </c>
    </row>
    <row r="50" spans="1:8" ht="14.25">
      <c r="A50" s="25"/>
      <c r="B50" s="25"/>
      <c r="C50" s="30" t="s">
        <v>27</v>
      </c>
      <c r="D50" s="11" t="s">
        <v>28</v>
      </c>
      <c r="E50" s="21"/>
      <c r="G50" s="22"/>
      <c r="H50" s="22"/>
    </row>
    <row r="51" spans="1:8" ht="14.25">
      <c r="A51" s="25"/>
      <c r="B51" s="25"/>
      <c r="C51" s="30"/>
      <c r="D51" s="11" t="s">
        <v>29</v>
      </c>
      <c r="E51" s="21">
        <v>9328</v>
      </c>
      <c r="F51" s="21">
        <v>9475.39</v>
      </c>
      <c r="G51" s="22">
        <f>F51/E51*100</f>
        <v>101.58008147512865</v>
      </c>
      <c r="H51" s="22">
        <f>SUM(F51/$F$9)*100</f>
        <v>0.043339279227031825</v>
      </c>
    </row>
    <row r="52" spans="1:8" ht="14.25">
      <c r="A52" s="25"/>
      <c r="B52" s="25"/>
      <c r="C52" s="30" t="s">
        <v>16</v>
      </c>
      <c r="D52" s="52" t="s">
        <v>17</v>
      </c>
      <c r="E52" s="21">
        <v>0</v>
      </c>
      <c r="F52" s="21">
        <v>1098</v>
      </c>
      <c r="G52" s="22">
        <v>0</v>
      </c>
      <c r="H52" s="22">
        <f>SUM(F52/$F$9)*100</f>
        <v>0.005022118202130038</v>
      </c>
    </row>
    <row r="53" spans="1:8" ht="53.25" customHeight="1">
      <c r="A53" s="25"/>
      <c r="B53" s="25"/>
      <c r="C53" s="32" t="s">
        <v>13</v>
      </c>
      <c r="D53" s="50" t="s">
        <v>153</v>
      </c>
      <c r="E53" s="21">
        <v>181261</v>
      </c>
      <c r="F53" s="21">
        <v>100311.76</v>
      </c>
      <c r="G53" s="22">
        <f>F53/E53*100</f>
        <v>55.34106068045526</v>
      </c>
      <c r="H53" s="22">
        <f>SUM(F53/$F$9)*100</f>
        <v>0.4588137666518214</v>
      </c>
    </row>
    <row r="54" spans="1:8" ht="14.25">
      <c r="A54" s="25"/>
      <c r="B54" s="25"/>
      <c r="C54" s="30" t="s">
        <v>30</v>
      </c>
      <c r="D54" s="11" t="s">
        <v>31</v>
      </c>
      <c r="E54" s="21"/>
      <c r="F54" s="21"/>
      <c r="G54" s="22"/>
      <c r="H54" s="22"/>
    </row>
    <row r="55" spans="1:8" ht="14.25">
      <c r="A55" s="25"/>
      <c r="B55" s="25"/>
      <c r="C55" s="30"/>
      <c r="D55" s="11" t="s">
        <v>32</v>
      </c>
      <c r="E55" s="21"/>
      <c r="F55" s="21"/>
      <c r="G55" s="22"/>
      <c r="H55" s="22"/>
    </row>
    <row r="56" spans="1:8" ht="14.25">
      <c r="A56" s="25"/>
      <c r="B56" s="25"/>
      <c r="C56" s="30"/>
      <c r="D56" s="11" t="s">
        <v>33</v>
      </c>
      <c r="E56" s="21">
        <v>6097</v>
      </c>
      <c r="F56" s="21">
        <v>15504.19</v>
      </c>
      <c r="G56" s="22">
        <f>F56/E56*100</f>
        <v>254.29211087420046</v>
      </c>
      <c r="H56" s="22">
        <f aca="true" t="shared" si="3" ref="H56:H71">SUM(F56/$F$9)*100</f>
        <v>0.07091427578167807</v>
      </c>
    </row>
    <row r="57" spans="1:8" ht="14.25">
      <c r="A57" s="25"/>
      <c r="B57" s="25"/>
      <c r="C57" s="30" t="s">
        <v>42</v>
      </c>
      <c r="D57" s="11" t="s">
        <v>43</v>
      </c>
      <c r="E57" s="21">
        <v>0</v>
      </c>
      <c r="F57" s="21">
        <v>636.97</v>
      </c>
      <c r="G57" s="22">
        <v>0</v>
      </c>
      <c r="H57" s="22">
        <f t="shared" si="3"/>
        <v>0.0029134231613941446</v>
      </c>
    </row>
    <row r="58" spans="1:8" ht="13.5" customHeight="1">
      <c r="A58" s="24" t="s">
        <v>35</v>
      </c>
      <c r="B58" s="24"/>
      <c r="C58" s="24"/>
      <c r="D58" s="2" t="s">
        <v>36</v>
      </c>
      <c r="E58" s="19">
        <f>E59+E67+E62+E69</f>
        <v>370029</v>
      </c>
      <c r="F58" s="19">
        <f>F59+F67+F62+F69</f>
        <v>235837.00999999998</v>
      </c>
      <c r="G58" s="38">
        <f>F58/E58*100</f>
        <v>63.73473700709944</v>
      </c>
      <c r="H58" s="38">
        <f t="shared" si="3"/>
        <v>1.0786897455891837</v>
      </c>
    </row>
    <row r="59" spans="1:8" ht="13.5" customHeight="1">
      <c r="A59" s="25"/>
      <c r="B59" s="26" t="s">
        <v>37</v>
      </c>
      <c r="C59" s="26"/>
      <c r="D59" s="12" t="s">
        <v>38</v>
      </c>
      <c r="E59" s="28">
        <f>SUM(E60:E61)</f>
        <v>86879</v>
      </c>
      <c r="F59" s="28">
        <f>SUM(F60:F61)</f>
        <v>46782.55</v>
      </c>
      <c r="G59" s="29">
        <f>F59/E59*100</f>
        <v>53.84793793667054</v>
      </c>
      <c r="H59" s="29">
        <f t="shared" si="3"/>
        <v>0.21397768296635578</v>
      </c>
    </row>
    <row r="60" spans="1:8" ht="51">
      <c r="A60" s="25"/>
      <c r="B60" s="25"/>
      <c r="C60" s="32" t="s">
        <v>39</v>
      </c>
      <c r="D60" s="53" t="s">
        <v>170</v>
      </c>
      <c r="E60" s="21">
        <v>86879</v>
      </c>
      <c r="F60" s="21">
        <v>46781</v>
      </c>
      <c r="G60" s="22">
        <f>F60/E60*100</f>
        <v>53.84615384615385</v>
      </c>
      <c r="H60" s="22">
        <f t="shared" si="3"/>
        <v>0.21397059345523253</v>
      </c>
    </row>
    <row r="61" spans="1:8" ht="38.25">
      <c r="A61" s="25"/>
      <c r="B61" s="25"/>
      <c r="C61" s="30" t="s">
        <v>34</v>
      </c>
      <c r="D61" s="67" t="s">
        <v>211</v>
      </c>
      <c r="E61" s="21">
        <v>0</v>
      </c>
      <c r="F61" s="21">
        <v>1.55</v>
      </c>
      <c r="G61" s="22"/>
      <c r="H61" s="22">
        <f t="shared" si="3"/>
        <v>7.089511123225464E-06</v>
      </c>
    </row>
    <row r="62" spans="1:8" ht="13.5" customHeight="1">
      <c r="A62" s="25"/>
      <c r="B62" s="26" t="s">
        <v>40</v>
      </c>
      <c r="C62" s="26"/>
      <c r="D62" s="12" t="s">
        <v>41</v>
      </c>
      <c r="E62" s="28">
        <f>SUM(E63:E66)</f>
        <v>69834</v>
      </c>
      <c r="F62" s="28">
        <f>SUM(F63:F66)</f>
        <v>127033.04999999999</v>
      </c>
      <c r="G62" s="31">
        <f>F62/E62*100</f>
        <v>181.9071655640519</v>
      </c>
      <c r="H62" s="31">
        <f t="shared" si="3"/>
        <v>0.5810336909627462</v>
      </c>
    </row>
    <row r="63" spans="1:8" ht="13.5" customHeight="1">
      <c r="A63" s="25"/>
      <c r="B63" s="25"/>
      <c r="C63" s="30" t="s">
        <v>108</v>
      </c>
      <c r="D63" s="11" t="s">
        <v>109</v>
      </c>
      <c r="E63" s="21">
        <v>19834</v>
      </c>
      <c r="F63" s="21">
        <v>5691.06</v>
      </c>
      <c r="G63" s="22">
        <v>0</v>
      </c>
      <c r="H63" s="22">
        <f t="shared" si="3"/>
        <v>0.026030214950286137</v>
      </c>
    </row>
    <row r="64" spans="1:8" ht="13.5" customHeight="1">
      <c r="A64" s="25"/>
      <c r="B64" s="25"/>
      <c r="C64" s="30" t="s">
        <v>209</v>
      </c>
      <c r="D64" s="89" t="s">
        <v>210</v>
      </c>
      <c r="E64" s="21">
        <v>0</v>
      </c>
      <c r="F64" s="21">
        <v>660</v>
      </c>
      <c r="G64" s="22">
        <v>0</v>
      </c>
      <c r="H64" s="22">
        <f t="shared" si="3"/>
        <v>0.003018759575050843</v>
      </c>
    </row>
    <row r="65" spans="1:8" ht="13.5" customHeight="1">
      <c r="A65" s="25"/>
      <c r="B65" s="25"/>
      <c r="C65" s="30" t="s">
        <v>42</v>
      </c>
      <c r="D65" s="11" t="s">
        <v>43</v>
      </c>
      <c r="E65" s="21">
        <v>50000</v>
      </c>
      <c r="F65" s="21">
        <v>108385.53</v>
      </c>
      <c r="G65" s="22">
        <f>F65/E65*100</f>
        <v>216.77106</v>
      </c>
      <c r="H65" s="22">
        <f t="shared" si="3"/>
        <v>0.49574220679463693</v>
      </c>
    </row>
    <row r="66" spans="1:8" ht="13.5" customHeight="1">
      <c r="A66" s="25"/>
      <c r="B66" s="25"/>
      <c r="C66" s="30" t="s">
        <v>19</v>
      </c>
      <c r="D66" s="11" t="s">
        <v>20</v>
      </c>
      <c r="E66" s="21">
        <v>0</v>
      </c>
      <c r="F66" s="21">
        <v>12296.46</v>
      </c>
      <c r="G66" s="22">
        <v>0</v>
      </c>
      <c r="H66" s="22">
        <f t="shared" si="3"/>
        <v>0.05624250964277224</v>
      </c>
    </row>
    <row r="67" spans="1:8" ht="13.5" customHeight="1">
      <c r="A67" s="25"/>
      <c r="B67" s="26" t="s">
        <v>207</v>
      </c>
      <c r="C67" s="26"/>
      <c r="D67" s="68" t="s">
        <v>208</v>
      </c>
      <c r="E67" s="100">
        <f>E68</f>
        <v>11005</v>
      </c>
      <c r="F67" s="100">
        <f>F68</f>
        <v>11005</v>
      </c>
      <c r="G67" s="22">
        <f>F67/E67*100</f>
        <v>100</v>
      </c>
      <c r="H67" s="22">
        <f t="shared" si="3"/>
        <v>0.05033552897490079</v>
      </c>
    </row>
    <row r="68" spans="1:8" ht="13.5" customHeight="1">
      <c r="A68" s="25"/>
      <c r="B68" s="25"/>
      <c r="C68" s="71" t="s">
        <v>39</v>
      </c>
      <c r="D68" s="53" t="s">
        <v>170</v>
      </c>
      <c r="E68" s="21">
        <v>11005</v>
      </c>
      <c r="F68" s="21">
        <v>11005</v>
      </c>
      <c r="G68" s="39">
        <v>0</v>
      </c>
      <c r="H68" s="39">
        <f t="shared" si="3"/>
        <v>0.05033552897490079</v>
      </c>
    </row>
    <row r="69" spans="1:8" ht="13.5" customHeight="1">
      <c r="A69" s="25"/>
      <c r="B69" s="26" t="s">
        <v>166</v>
      </c>
      <c r="C69" s="26"/>
      <c r="D69" s="68" t="s">
        <v>12</v>
      </c>
      <c r="E69" s="28">
        <f>SUM(E70:E71)</f>
        <v>202311</v>
      </c>
      <c r="F69" s="28">
        <f>SUM(F70:F71)</f>
        <v>51016.41</v>
      </c>
      <c r="G69" s="31">
        <f>F69/E69*100</f>
        <v>25.216824591841274</v>
      </c>
      <c r="H69" s="31">
        <f t="shared" si="3"/>
        <v>0.23334284268518118</v>
      </c>
    </row>
    <row r="70" spans="1:8" ht="13.5" customHeight="1">
      <c r="A70" s="25"/>
      <c r="B70" s="25"/>
      <c r="C70" s="25" t="s">
        <v>16</v>
      </c>
      <c r="D70" s="52" t="s">
        <v>17</v>
      </c>
      <c r="E70" s="21">
        <v>0</v>
      </c>
      <c r="F70" s="21">
        <v>492</v>
      </c>
      <c r="G70" s="22">
        <v>0</v>
      </c>
      <c r="H70" s="22">
        <f t="shared" si="3"/>
        <v>0.0022503480468560825</v>
      </c>
    </row>
    <row r="71" spans="1:8" ht="13.5" customHeight="1">
      <c r="A71" s="25"/>
      <c r="B71" s="25"/>
      <c r="C71" s="30" t="s">
        <v>19</v>
      </c>
      <c r="D71" s="11" t="s">
        <v>20</v>
      </c>
      <c r="E71" s="21">
        <v>202311</v>
      </c>
      <c r="F71" s="21">
        <v>50524.41</v>
      </c>
      <c r="G71" s="22">
        <f>F71/E71*100</f>
        <v>24.973634651600754</v>
      </c>
      <c r="H71" s="22">
        <f t="shared" si="3"/>
        <v>0.2310924946383251</v>
      </c>
    </row>
    <row r="72" spans="1:8" ht="13.5" customHeight="1">
      <c r="A72" s="40" t="s">
        <v>44</v>
      </c>
      <c r="B72" s="40"/>
      <c r="C72" s="40"/>
      <c r="D72" s="10" t="s">
        <v>45</v>
      </c>
      <c r="E72" s="41"/>
      <c r="F72" s="41"/>
      <c r="G72" s="22"/>
      <c r="H72" s="22"/>
    </row>
    <row r="73" spans="1:8" ht="13.5" customHeight="1">
      <c r="A73" s="24"/>
      <c r="B73" s="24"/>
      <c r="C73" s="24"/>
      <c r="D73" s="2" t="s">
        <v>46</v>
      </c>
      <c r="E73" s="19">
        <f>E75</f>
        <v>1740</v>
      </c>
      <c r="F73" s="19">
        <f>F75</f>
        <v>870</v>
      </c>
      <c r="G73" s="20">
        <f>F73/E73*100</f>
        <v>50</v>
      </c>
      <c r="H73" s="20">
        <f>SUM(F73/$F$9)*100</f>
        <v>0.0039792739852942925</v>
      </c>
    </row>
    <row r="74" spans="1:8" ht="13.5" customHeight="1">
      <c r="A74" s="25"/>
      <c r="B74" s="25" t="s">
        <v>47</v>
      </c>
      <c r="C74" s="25"/>
      <c r="D74" s="11" t="s">
        <v>48</v>
      </c>
      <c r="E74" s="21"/>
      <c r="F74" s="21"/>
      <c r="G74" s="22"/>
      <c r="H74" s="22"/>
    </row>
    <row r="75" spans="1:8" ht="13.5" customHeight="1">
      <c r="A75" s="25"/>
      <c r="B75" s="26"/>
      <c r="C75" s="26"/>
      <c r="D75" s="12" t="s">
        <v>49</v>
      </c>
      <c r="E75" s="28">
        <f>E76</f>
        <v>1740</v>
      </c>
      <c r="F75" s="28">
        <f>F76</f>
        <v>870</v>
      </c>
      <c r="G75" s="31">
        <f>F75/E75*100</f>
        <v>50</v>
      </c>
      <c r="H75" s="31">
        <f>SUM(F75/$F$9)*100</f>
        <v>0.0039792739852942925</v>
      </c>
    </row>
    <row r="76" spans="1:8" ht="51">
      <c r="A76" s="25"/>
      <c r="B76" s="25"/>
      <c r="C76" s="32" t="s">
        <v>39</v>
      </c>
      <c r="D76" s="53" t="s">
        <v>170</v>
      </c>
      <c r="E76" s="21">
        <v>1740</v>
      </c>
      <c r="F76" s="21">
        <v>870</v>
      </c>
      <c r="G76" s="22">
        <f>F76/E76*100</f>
        <v>50</v>
      </c>
      <c r="H76" s="22">
        <f>SUM(F76/$F$9)*100</f>
        <v>0.0039792739852942925</v>
      </c>
    </row>
    <row r="77" spans="1:8" ht="15" customHeight="1">
      <c r="A77" s="36" t="s">
        <v>172</v>
      </c>
      <c r="B77" s="48"/>
      <c r="C77" s="73"/>
      <c r="D77" s="69" t="s">
        <v>173</v>
      </c>
      <c r="E77" s="41">
        <f>E78</f>
        <v>500</v>
      </c>
      <c r="F77" s="41">
        <f>F78</f>
        <v>500</v>
      </c>
      <c r="G77" s="38">
        <f>F77/E77*100</f>
        <v>100</v>
      </c>
      <c r="H77" s="38">
        <f>SUM(F77/$F$9)*100</f>
        <v>0.002286939072008214</v>
      </c>
    </row>
    <row r="78" spans="1:8" ht="15" customHeight="1">
      <c r="A78" s="74"/>
      <c r="B78" s="26" t="s">
        <v>174</v>
      </c>
      <c r="C78" s="75"/>
      <c r="D78" s="76" t="s">
        <v>175</v>
      </c>
      <c r="E78" s="77">
        <f>E79</f>
        <v>500</v>
      </c>
      <c r="F78" s="77">
        <f>F79</f>
        <v>500</v>
      </c>
      <c r="G78" s="29">
        <f>F78/E78*100</f>
        <v>100</v>
      </c>
      <c r="H78" s="29">
        <f>SUM(F78/$F$9)*100</f>
        <v>0.002286939072008214</v>
      </c>
    </row>
    <row r="79" spans="1:8" ht="51.75" customHeight="1">
      <c r="A79" s="42"/>
      <c r="B79" s="25"/>
      <c r="C79" s="32" t="s">
        <v>39</v>
      </c>
      <c r="D79" s="53" t="s">
        <v>170</v>
      </c>
      <c r="E79" s="21">
        <v>500</v>
      </c>
      <c r="F79" s="21">
        <v>500</v>
      </c>
      <c r="G79" s="22">
        <f>F79/E79*100</f>
        <v>100</v>
      </c>
      <c r="H79" s="22">
        <f>SUM(F79/$F$9)*100</f>
        <v>0.002286939072008214</v>
      </c>
    </row>
    <row r="80" spans="1:8" ht="13.5" customHeight="1">
      <c r="A80" s="42" t="s">
        <v>50</v>
      </c>
      <c r="B80" s="42"/>
      <c r="C80" s="42"/>
      <c r="D80" s="4" t="s">
        <v>51</v>
      </c>
      <c r="E80" s="43"/>
      <c r="F80" s="43"/>
      <c r="G80" s="22"/>
      <c r="H80" s="22"/>
    </row>
    <row r="81" spans="1:8" ht="13.5" customHeight="1">
      <c r="A81" s="42"/>
      <c r="B81" s="42"/>
      <c r="C81" s="42"/>
      <c r="D81" s="4" t="s">
        <v>52</v>
      </c>
      <c r="E81" s="43"/>
      <c r="F81" s="43"/>
      <c r="G81" s="22"/>
      <c r="H81" s="22"/>
    </row>
    <row r="82" spans="1:8" ht="13.5" customHeight="1">
      <c r="A82" s="42"/>
      <c r="B82" s="42"/>
      <c r="C82" s="44"/>
      <c r="D82" s="4" t="s">
        <v>53</v>
      </c>
      <c r="E82" s="43"/>
      <c r="F82" s="43"/>
      <c r="G82" s="22"/>
      <c r="H82" s="22"/>
    </row>
    <row r="83" spans="1:8" ht="13.5" customHeight="1">
      <c r="A83" s="36"/>
      <c r="B83" s="36"/>
      <c r="D83" s="3" t="s">
        <v>54</v>
      </c>
      <c r="E83" s="37">
        <f>E84+E91+E101+E112+E115</f>
        <v>3942328</v>
      </c>
      <c r="F83" s="37">
        <f>F84+F91+F101+F112+F115</f>
        <v>2032426.7399999998</v>
      </c>
      <c r="G83" s="38">
        <f>F83/E83*100</f>
        <v>51.55397369270136</v>
      </c>
      <c r="H83" s="38">
        <f>SUM(F83/$F$9)*100</f>
        <v>9.296072245400559</v>
      </c>
    </row>
    <row r="84" spans="1:8" ht="13.5" customHeight="1">
      <c r="A84" s="44"/>
      <c r="B84" s="45" t="s">
        <v>55</v>
      </c>
      <c r="C84" s="79"/>
      <c r="D84" s="54" t="s">
        <v>56</v>
      </c>
      <c r="E84" s="46">
        <f>E86</f>
        <v>15000</v>
      </c>
      <c r="F84" s="46">
        <f>SUM(F86:F87)</f>
        <v>9083.35</v>
      </c>
      <c r="G84" s="29">
        <f>F84/E84*100</f>
        <v>60.555666666666674</v>
      </c>
      <c r="H84" s="29">
        <f>SUM(F84/$F$9)*100</f>
        <v>0.04154613603945163</v>
      </c>
    </row>
    <row r="85" spans="1:8" ht="13.5" customHeight="1">
      <c r="A85" s="25"/>
      <c r="B85" s="25"/>
      <c r="C85" s="30" t="s">
        <v>57</v>
      </c>
      <c r="D85" s="11" t="s">
        <v>58</v>
      </c>
      <c r="E85" s="21"/>
      <c r="F85" s="21"/>
      <c r="G85" s="22"/>
      <c r="H85" s="22"/>
    </row>
    <row r="86" spans="1:8" ht="13.5" customHeight="1">
      <c r="A86" s="25"/>
      <c r="B86" s="25"/>
      <c r="C86" s="30"/>
      <c r="D86" s="11" t="s">
        <v>59</v>
      </c>
      <c r="E86" s="21">
        <v>15000</v>
      </c>
      <c r="F86" s="21">
        <v>9083.35</v>
      </c>
      <c r="G86" s="22">
        <f>F86/E86*100</f>
        <v>60.555666666666674</v>
      </c>
      <c r="H86" s="22">
        <f>SUM(F86/$F$9)*100</f>
        <v>0.04154613603945163</v>
      </c>
    </row>
    <row r="87" spans="1:8" ht="13.5" customHeight="1">
      <c r="A87" s="25"/>
      <c r="B87" s="25"/>
      <c r="C87" s="30" t="s">
        <v>18</v>
      </c>
      <c r="D87" s="11" t="s">
        <v>136</v>
      </c>
      <c r="E87" s="21"/>
      <c r="F87" s="21"/>
      <c r="G87" s="22">
        <v>0</v>
      </c>
      <c r="H87" s="22">
        <v>0</v>
      </c>
    </row>
    <row r="88" spans="1:8" ht="13.5" customHeight="1">
      <c r="A88" s="25"/>
      <c r="B88" s="25" t="s">
        <v>60</v>
      </c>
      <c r="C88" s="30"/>
      <c r="D88" s="11" t="s">
        <v>61</v>
      </c>
      <c r="E88" s="21"/>
      <c r="F88" s="21"/>
      <c r="G88" s="22"/>
      <c r="H88" s="22"/>
    </row>
    <row r="89" spans="1:8" ht="13.5" customHeight="1">
      <c r="A89" s="25"/>
      <c r="B89" s="25"/>
      <c r="C89" s="30"/>
      <c r="D89" s="11" t="s">
        <v>62</v>
      </c>
      <c r="E89" s="21"/>
      <c r="F89" s="21"/>
      <c r="G89" s="22"/>
      <c r="H89" s="22"/>
    </row>
    <row r="90" spans="1:8" ht="13.5" customHeight="1">
      <c r="A90" s="25"/>
      <c r="B90" s="25"/>
      <c r="C90" s="72"/>
      <c r="D90" s="11" t="s">
        <v>63</v>
      </c>
      <c r="E90" s="21"/>
      <c r="F90" s="21"/>
      <c r="G90" s="22"/>
      <c r="H90" s="22"/>
    </row>
    <row r="91" spans="1:8" ht="13.5" customHeight="1">
      <c r="A91" s="25"/>
      <c r="B91" s="26"/>
      <c r="C91" s="78"/>
      <c r="D91" s="12" t="s">
        <v>64</v>
      </c>
      <c r="E91" s="28">
        <f>SUM(E92:E97)</f>
        <v>508096</v>
      </c>
      <c r="F91" s="28">
        <f>SUM(F92:F97)</f>
        <v>287570.81</v>
      </c>
      <c r="G91" s="31">
        <f>F91/E91*100</f>
        <v>56.59773153104924</v>
      </c>
      <c r="H91" s="31">
        <f>SUM(F91/$F$9)*100</f>
        <v>1.315313842716101</v>
      </c>
    </row>
    <row r="92" spans="1:8" ht="13.5" customHeight="1">
      <c r="A92" s="25"/>
      <c r="B92" s="25"/>
      <c r="C92" s="30" t="s">
        <v>65</v>
      </c>
      <c r="D92" s="11" t="s">
        <v>66</v>
      </c>
      <c r="E92" s="21">
        <v>420068</v>
      </c>
      <c r="F92" s="21">
        <v>231276.81</v>
      </c>
      <c r="G92" s="22">
        <f>F92/E92*100</f>
        <v>55.05699315348943</v>
      </c>
      <c r="H92" s="22">
        <f>SUM(F92/$F$9)*100</f>
        <v>1.0578319464768402</v>
      </c>
    </row>
    <row r="93" spans="1:8" ht="13.5" customHeight="1">
      <c r="A93" s="25"/>
      <c r="B93" s="25"/>
      <c r="C93" s="30" t="s">
        <v>77</v>
      </c>
      <c r="D93" s="11" t="s">
        <v>78</v>
      </c>
      <c r="E93" s="21">
        <v>69857</v>
      </c>
      <c r="F93" s="21">
        <v>34872</v>
      </c>
      <c r="G93" s="22">
        <f>F93/E93*100</f>
        <v>49.91912048899895</v>
      </c>
      <c r="H93" s="22">
        <f>SUM(F93/$F$9)*100</f>
        <v>0.1595002786381409</v>
      </c>
    </row>
    <row r="94" spans="1:8" ht="13.5" customHeight="1">
      <c r="A94" s="25"/>
      <c r="B94" s="25"/>
      <c r="C94" s="30" t="s">
        <v>69</v>
      </c>
      <c r="D94" s="11" t="s">
        <v>70</v>
      </c>
      <c r="E94" s="21">
        <v>4172</v>
      </c>
      <c r="F94" s="21">
        <v>1217</v>
      </c>
      <c r="G94" s="22">
        <f>F94/E94*100</f>
        <v>29.17066155321189</v>
      </c>
      <c r="H94" s="22">
        <f>SUM(F94/$F$9)*100</f>
        <v>0.005566409701267994</v>
      </c>
    </row>
    <row r="95" spans="1:8" ht="13.5" customHeight="1">
      <c r="A95" s="25"/>
      <c r="B95" s="25"/>
      <c r="C95" s="30" t="s">
        <v>71</v>
      </c>
      <c r="D95" s="89" t="s">
        <v>72</v>
      </c>
      <c r="E95" s="21">
        <v>0</v>
      </c>
      <c r="F95" s="21">
        <v>218</v>
      </c>
      <c r="G95" s="22">
        <v>0</v>
      </c>
      <c r="H95" s="22">
        <f>SUM(F95/$F$9)*100</f>
        <v>0.0009971054353955812</v>
      </c>
    </row>
    <row r="96" spans="1:8" ht="13.5" customHeight="1">
      <c r="A96" s="25"/>
      <c r="B96" s="25"/>
      <c r="C96" s="30" t="s">
        <v>145</v>
      </c>
      <c r="D96" s="11" t="s">
        <v>146</v>
      </c>
      <c r="E96" s="21"/>
      <c r="F96" s="21"/>
      <c r="G96" s="22"/>
      <c r="H96" s="22"/>
    </row>
    <row r="97" spans="1:8" ht="13.5" customHeight="1">
      <c r="A97" s="25"/>
      <c r="B97" s="25"/>
      <c r="C97" s="30"/>
      <c r="D97" s="11" t="s">
        <v>147</v>
      </c>
      <c r="E97" s="21">
        <v>13999</v>
      </c>
      <c r="F97" s="21">
        <v>19987</v>
      </c>
      <c r="G97" s="22">
        <f>F97/E97*100</f>
        <v>142.77448389170655</v>
      </c>
      <c r="H97" s="22">
        <f>SUM(F97/$F$9)*100</f>
        <v>0.09141810246445635</v>
      </c>
    </row>
    <row r="98" spans="1:8" ht="13.5" customHeight="1">
      <c r="A98" s="25"/>
      <c r="B98" s="25" t="s">
        <v>73</v>
      </c>
      <c r="C98" s="30"/>
      <c r="D98" s="11" t="s">
        <v>61</v>
      </c>
      <c r="E98" s="21"/>
      <c r="F98" s="21"/>
      <c r="G98" s="22"/>
      <c r="H98" s="22"/>
    </row>
    <row r="99" spans="1:8" ht="13.5" customHeight="1">
      <c r="A99" s="25"/>
      <c r="B99" s="25"/>
      <c r="C99" s="30"/>
      <c r="D99" s="11" t="s">
        <v>74</v>
      </c>
      <c r="E99" s="21"/>
      <c r="F99" s="21"/>
      <c r="G99" s="22"/>
      <c r="H99" s="22"/>
    </row>
    <row r="100" spans="1:8" ht="13.5" customHeight="1">
      <c r="A100" s="25"/>
      <c r="B100" s="25"/>
      <c r="C100" s="30"/>
      <c r="D100" s="11" t="s">
        <v>75</v>
      </c>
      <c r="E100" s="21"/>
      <c r="F100" s="21"/>
      <c r="G100" s="22"/>
      <c r="H100" s="22"/>
    </row>
    <row r="101" spans="1:8" ht="13.5" customHeight="1">
      <c r="A101" s="25"/>
      <c r="B101" s="26"/>
      <c r="C101" s="27"/>
      <c r="D101" s="12" t="s">
        <v>76</v>
      </c>
      <c r="E101" s="28">
        <f>SUM(E102:E110)</f>
        <v>1123971</v>
      </c>
      <c r="F101" s="28">
        <f>SUM(F102:F110)</f>
        <v>683485.3500000001</v>
      </c>
      <c r="G101" s="31">
        <f aca="true" t="shared" si="4" ref="G101:G107">F101/E101*100</f>
        <v>60.80987409817514</v>
      </c>
      <c r="H101" s="31">
        <f aca="true" t="shared" si="5" ref="H101:H146">SUM(F101/$F$9)*100</f>
        <v>3.126178704120419</v>
      </c>
    </row>
    <row r="102" spans="1:8" ht="13.5" customHeight="1">
      <c r="A102" s="25"/>
      <c r="B102" s="25"/>
      <c r="C102" s="30" t="s">
        <v>65</v>
      </c>
      <c r="D102" s="11" t="s">
        <v>66</v>
      </c>
      <c r="E102" s="21">
        <v>541240</v>
      </c>
      <c r="F102" s="21">
        <v>333989.94</v>
      </c>
      <c r="G102" s="22">
        <f t="shared" si="4"/>
        <v>61.70828837484296</v>
      </c>
      <c r="H102" s="22">
        <f t="shared" si="5"/>
        <v>1.5276292868873582</v>
      </c>
    </row>
    <row r="103" spans="1:8" ht="13.5" customHeight="1">
      <c r="A103" s="25"/>
      <c r="B103" s="25"/>
      <c r="C103" s="30" t="s">
        <v>67</v>
      </c>
      <c r="D103" s="11" t="s">
        <v>68</v>
      </c>
      <c r="E103" s="21">
        <v>75769</v>
      </c>
      <c r="F103" s="21">
        <v>53970.7</v>
      </c>
      <c r="G103" s="22">
        <f t="shared" si="4"/>
        <v>71.23058242816982</v>
      </c>
      <c r="H103" s="22">
        <f t="shared" si="5"/>
        <v>0.24685540514726742</v>
      </c>
    </row>
    <row r="104" spans="1:8" ht="13.5" customHeight="1">
      <c r="A104" s="25"/>
      <c r="B104" s="25"/>
      <c r="C104" s="30" t="s">
        <v>77</v>
      </c>
      <c r="D104" s="11" t="s">
        <v>78</v>
      </c>
      <c r="E104" s="21">
        <v>61162</v>
      </c>
      <c r="F104" s="21">
        <v>44453.16</v>
      </c>
      <c r="G104" s="22">
        <f t="shared" si="4"/>
        <v>72.68101108531442</v>
      </c>
      <c r="H104" s="22">
        <f t="shared" si="5"/>
        <v>0.20332333695646534</v>
      </c>
    </row>
    <row r="105" spans="1:8" ht="13.5" customHeight="1">
      <c r="A105" s="25"/>
      <c r="B105" s="25"/>
      <c r="C105" s="30" t="s">
        <v>69</v>
      </c>
      <c r="D105" s="11" t="s">
        <v>70</v>
      </c>
      <c r="E105" s="21">
        <v>220800</v>
      </c>
      <c r="F105" s="21">
        <v>108639.76</v>
      </c>
      <c r="G105" s="22">
        <f t="shared" si="4"/>
        <v>49.20278985507246</v>
      </c>
      <c r="H105" s="22">
        <f t="shared" si="5"/>
        <v>0.49690502383519014</v>
      </c>
    </row>
    <row r="106" spans="1:8" ht="13.5" customHeight="1">
      <c r="A106" s="25"/>
      <c r="B106" s="25"/>
      <c r="C106" s="30" t="s">
        <v>79</v>
      </c>
      <c r="D106" s="11" t="s">
        <v>80</v>
      </c>
      <c r="E106" s="21">
        <v>15000</v>
      </c>
      <c r="F106" s="21">
        <v>12186.7</v>
      </c>
      <c r="G106" s="22">
        <f t="shared" si="4"/>
        <v>81.24466666666667</v>
      </c>
      <c r="H106" s="22">
        <f t="shared" si="5"/>
        <v>0.055740480777685016</v>
      </c>
    </row>
    <row r="107" spans="1:8" ht="13.5" customHeight="1">
      <c r="A107" s="25"/>
      <c r="B107" s="25"/>
      <c r="C107" s="30" t="s">
        <v>81</v>
      </c>
      <c r="D107" s="11" t="s">
        <v>82</v>
      </c>
      <c r="E107" s="21">
        <v>160000</v>
      </c>
      <c r="F107" s="21">
        <v>86150</v>
      </c>
      <c r="G107" s="22">
        <f t="shared" si="4"/>
        <v>53.84375</v>
      </c>
      <c r="H107" s="22">
        <f t="shared" si="5"/>
        <v>0.39403960210701533</v>
      </c>
    </row>
    <row r="108" spans="1:8" ht="13.5" customHeight="1">
      <c r="A108" s="25"/>
      <c r="B108" s="25"/>
      <c r="C108" s="30" t="s">
        <v>71</v>
      </c>
      <c r="D108" s="11" t="s">
        <v>72</v>
      </c>
      <c r="E108" s="21">
        <v>50000</v>
      </c>
      <c r="F108" s="21">
        <v>38738</v>
      </c>
      <c r="G108" s="22">
        <f aca="true" t="shared" si="6" ref="G108:G152">F108/E108*100</f>
        <v>77.476</v>
      </c>
      <c r="H108" s="22">
        <f t="shared" si="5"/>
        <v>0.17718289154290842</v>
      </c>
    </row>
    <row r="109" spans="1:8" ht="13.5" customHeight="1">
      <c r="A109" s="25"/>
      <c r="B109" s="25"/>
      <c r="C109" s="30" t="s">
        <v>16</v>
      </c>
      <c r="D109" s="11" t="s">
        <v>17</v>
      </c>
      <c r="E109" s="21">
        <v>0</v>
      </c>
      <c r="F109" s="21">
        <v>1323.41</v>
      </c>
      <c r="G109" s="22">
        <v>0</v>
      </c>
      <c r="H109" s="22">
        <f>SUM(F109/$F$9)*100</f>
        <v>0.006053116074572782</v>
      </c>
    </row>
    <row r="110" spans="1:8" ht="13.5" customHeight="1">
      <c r="A110" s="25"/>
      <c r="B110" s="25"/>
      <c r="C110" s="30" t="s">
        <v>18</v>
      </c>
      <c r="D110" s="11" t="s">
        <v>136</v>
      </c>
      <c r="E110" s="21">
        <v>0</v>
      </c>
      <c r="F110" s="21">
        <v>4033.68</v>
      </c>
      <c r="G110" s="22">
        <v>0</v>
      </c>
      <c r="H110" s="22">
        <f t="shared" si="5"/>
        <v>0.01844956079195619</v>
      </c>
    </row>
    <row r="111" spans="1:8" ht="13.5" customHeight="1">
      <c r="A111" s="25"/>
      <c r="B111" s="25" t="s">
        <v>83</v>
      </c>
      <c r="C111" s="30"/>
      <c r="D111" s="11" t="s">
        <v>141</v>
      </c>
      <c r="E111" s="21"/>
      <c r="F111" s="21"/>
      <c r="G111" s="22"/>
      <c r="H111" s="22"/>
    </row>
    <row r="112" spans="1:8" ht="13.5" customHeight="1">
      <c r="A112" s="25"/>
      <c r="B112" s="26"/>
      <c r="C112" s="26"/>
      <c r="D112" s="12" t="s">
        <v>142</v>
      </c>
      <c r="E112" s="28">
        <f>SUM(E113:E114)</f>
        <v>120000</v>
      </c>
      <c r="F112" s="28">
        <f>SUM(F113:F114)</f>
        <v>111162.4</v>
      </c>
      <c r="G112" s="34">
        <f t="shared" si="6"/>
        <v>92.63533333333332</v>
      </c>
      <c r="H112" s="34">
        <f t="shared" si="5"/>
        <v>0.5084432717964118</v>
      </c>
    </row>
    <row r="113" spans="1:8" ht="13.5" customHeight="1">
      <c r="A113" s="25"/>
      <c r="B113" s="25"/>
      <c r="C113" s="30" t="s">
        <v>85</v>
      </c>
      <c r="D113" s="11" t="s">
        <v>84</v>
      </c>
      <c r="E113" s="21">
        <v>20000</v>
      </c>
      <c r="F113" s="21">
        <v>25060</v>
      </c>
      <c r="G113" s="22">
        <f t="shared" si="6"/>
        <v>125.29999999999998</v>
      </c>
      <c r="H113" s="22">
        <f t="shared" si="5"/>
        <v>0.11462138628905169</v>
      </c>
    </row>
    <row r="114" spans="1:8" ht="38.25">
      <c r="A114" s="25"/>
      <c r="B114" s="25"/>
      <c r="C114" s="30" t="s">
        <v>86</v>
      </c>
      <c r="D114" s="67" t="s">
        <v>191</v>
      </c>
      <c r="E114" s="21">
        <v>100000</v>
      </c>
      <c r="F114" s="21">
        <v>86102.4</v>
      </c>
      <c r="G114" s="22">
        <f>F114/E114*100</f>
        <v>86.10239999999999</v>
      </c>
      <c r="H114" s="22">
        <f>SUM(F114/$F$9)*100</f>
        <v>0.3938218855073601</v>
      </c>
    </row>
    <row r="115" spans="1:8" ht="13.5" customHeight="1">
      <c r="A115" s="25"/>
      <c r="B115" s="26" t="s">
        <v>87</v>
      </c>
      <c r="C115" s="26"/>
      <c r="D115" s="12" t="s">
        <v>88</v>
      </c>
      <c r="E115" s="28">
        <f>SUM(E116:E117)</f>
        <v>2175261</v>
      </c>
      <c r="F115" s="28">
        <f>SUM(F116:F117)</f>
        <v>941124.83</v>
      </c>
      <c r="G115" s="31">
        <f t="shared" si="6"/>
        <v>43.26491533659639</v>
      </c>
      <c r="H115" s="31">
        <f t="shared" si="5"/>
        <v>4.304590290728177</v>
      </c>
    </row>
    <row r="116" spans="1:8" ht="13.5" customHeight="1">
      <c r="A116" s="25"/>
      <c r="B116" s="25"/>
      <c r="C116" s="30" t="s">
        <v>89</v>
      </c>
      <c r="D116" s="11" t="s">
        <v>90</v>
      </c>
      <c r="E116" s="21">
        <v>2159261</v>
      </c>
      <c r="F116" s="21">
        <v>925044</v>
      </c>
      <c r="G116" s="22">
        <f t="shared" si="6"/>
        <v>42.84076820727091</v>
      </c>
      <c r="H116" s="22">
        <f t="shared" si="5"/>
        <v>4.231038533853533</v>
      </c>
    </row>
    <row r="117" spans="1:8" ht="13.5" customHeight="1">
      <c r="A117" s="25"/>
      <c r="B117" s="25"/>
      <c r="C117" s="30" t="s">
        <v>91</v>
      </c>
      <c r="D117" s="11" t="s">
        <v>92</v>
      </c>
      <c r="E117" s="21">
        <v>16000</v>
      </c>
      <c r="F117" s="21">
        <v>16080.83</v>
      </c>
      <c r="G117" s="22">
        <f t="shared" si="6"/>
        <v>100.50518749999999</v>
      </c>
      <c r="H117" s="22">
        <f t="shared" si="5"/>
        <v>0.0735517568746437</v>
      </c>
    </row>
    <row r="118" spans="1:8" ht="13.5" customHeight="1">
      <c r="A118" s="24" t="s">
        <v>93</v>
      </c>
      <c r="B118" s="24"/>
      <c r="C118" s="24"/>
      <c r="D118" s="2" t="s">
        <v>94</v>
      </c>
      <c r="E118" s="19">
        <f>E120+E122+E124+E126</f>
        <v>16373255</v>
      </c>
      <c r="F118" s="19">
        <f>F120+F122+F124+F126</f>
        <v>9297812</v>
      </c>
      <c r="G118" s="38">
        <f t="shared" si="6"/>
        <v>56.78658275339876</v>
      </c>
      <c r="H118" s="38">
        <f t="shared" si="5"/>
        <v>42.527059093973676</v>
      </c>
    </row>
    <row r="119" spans="1:8" ht="13.5" customHeight="1">
      <c r="A119" s="25"/>
      <c r="B119" s="25" t="s">
        <v>95</v>
      </c>
      <c r="C119" s="25"/>
      <c r="D119" s="11" t="s">
        <v>96</v>
      </c>
      <c r="E119" s="21"/>
      <c r="F119" s="21"/>
      <c r="G119" s="47"/>
      <c r="H119" s="47"/>
    </row>
    <row r="120" spans="1:8" ht="13.5" customHeight="1">
      <c r="A120" s="25"/>
      <c r="B120" s="26"/>
      <c r="C120" s="26"/>
      <c r="D120" s="12" t="s">
        <v>97</v>
      </c>
      <c r="E120" s="28">
        <f>E121</f>
        <v>9674193</v>
      </c>
      <c r="F120" s="28">
        <f>F121</f>
        <v>5953352</v>
      </c>
      <c r="G120" s="31">
        <f t="shared" si="6"/>
        <v>61.538486982841874</v>
      </c>
      <c r="H120" s="31">
        <f t="shared" si="5"/>
        <v>27.229906596436493</v>
      </c>
    </row>
    <row r="121" spans="1:8" ht="13.5" customHeight="1">
      <c r="A121" s="25"/>
      <c r="B121" s="25"/>
      <c r="C121" s="30" t="s">
        <v>98</v>
      </c>
      <c r="D121" s="11" t="s">
        <v>99</v>
      </c>
      <c r="E121" s="21">
        <v>9674193</v>
      </c>
      <c r="F121" s="21">
        <v>5953352</v>
      </c>
      <c r="G121" s="22">
        <f t="shared" si="6"/>
        <v>61.538486982841874</v>
      </c>
      <c r="H121" s="22">
        <f t="shared" si="5"/>
        <v>27.229906596436493</v>
      </c>
    </row>
    <row r="122" spans="1:8" ht="13.5" customHeight="1">
      <c r="A122" s="25"/>
      <c r="B122" s="26" t="s">
        <v>149</v>
      </c>
      <c r="C122" s="27"/>
      <c r="D122" s="12" t="s">
        <v>148</v>
      </c>
      <c r="E122" s="28">
        <f>E123</f>
        <v>6104853</v>
      </c>
      <c r="F122" s="28">
        <f>F123</f>
        <v>3052428</v>
      </c>
      <c r="G122" s="22">
        <f t="shared" si="6"/>
        <v>50.0000245706162</v>
      </c>
      <c r="H122" s="22">
        <f t="shared" si="5"/>
        <v>13.961433715383778</v>
      </c>
    </row>
    <row r="123" spans="1:8" ht="13.5" customHeight="1">
      <c r="A123" s="25"/>
      <c r="B123" s="25"/>
      <c r="C123" s="30" t="s">
        <v>98</v>
      </c>
      <c r="D123" s="11" t="s">
        <v>99</v>
      </c>
      <c r="E123" s="21">
        <v>6104853</v>
      </c>
      <c r="F123" s="21">
        <v>3052428</v>
      </c>
      <c r="G123" s="39">
        <f t="shared" si="6"/>
        <v>50.0000245706162</v>
      </c>
      <c r="H123" s="39">
        <f t="shared" si="5"/>
        <v>13.961433715383778</v>
      </c>
    </row>
    <row r="124" spans="1:8" ht="13.5" customHeight="1">
      <c r="A124" s="25"/>
      <c r="B124" s="26" t="s">
        <v>100</v>
      </c>
      <c r="C124" s="27"/>
      <c r="D124" s="12" t="s">
        <v>101</v>
      </c>
      <c r="E124" s="28">
        <f>E125</f>
        <v>100000</v>
      </c>
      <c r="F124" s="28">
        <f>F125</f>
        <v>44928</v>
      </c>
      <c r="G124" s="31">
        <f t="shared" si="6"/>
        <v>44.928000000000004</v>
      </c>
      <c r="H124" s="31">
        <f t="shared" si="5"/>
        <v>0.2054951972543701</v>
      </c>
    </row>
    <row r="125" spans="1:8" ht="13.5" customHeight="1">
      <c r="A125" s="25"/>
      <c r="B125" s="25"/>
      <c r="C125" s="30" t="s">
        <v>42</v>
      </c>
      <c r="D125" s="11" t="s">
        <v>43</v>
      </c>
      <c r="E125" s="21">
        <v>100000</v>
      </c>
      <c r="F125" s="21">
        <v>44928</v>
      </c>
      <c r="G125" s="22">
        <f t="shared" si="6"/>
        <v>44.928000000000004</v>
      </c>
      <c r="H125" s="22">
        <f t="shared" si="5"/>
        <v>0.2054951972543701</v>
      </c>
    </row>
    <row r="126" spans="1:8" ht="13.5" customHeight="1">
      <c r="A126" s="25"/>
      <c r="B126" s="26" t="s">
        <v>102</v>
      </c>
      <c r="C126" s="27"/>
      <c r="D126" s="12" t="s">
        <v>103</v>
      </c>
      <c r="E126" s="28">
        <f>E127</f>
        <v>494209</v>
      </c>
      <c r="F126" s="28">
        <f>F127</f>
        <v>247104</v>
      </c>
      <c r="G126" s="22">
        <f t="shared" si="6"/>
        <v>49.999898828228545</v>
      </c>
      <c r="H126" s="22">
        <f t="shared" si="5"/>
        <v>1.1302235848990354</v>
      </c>
    </row>
    <row r="127" spans="1:8" ht="13.5" customHeight="1">
      <c r="A127" s="25"/>
      <c r="B127" s="25"/>
      <c r="C127" s="30" t="s">
        <v>98</v>
      </c>
      <c r="D127" s="11" t="s">
        <v>99</v>
      </c>
      <c r="E127" s="21">
        <v>494209</v>
      </c>
      <c r="F127" s="21">
        <v>247104</v>
      </c>
      <c r="G127" s="39">
        <f t="shared" si="6"/>
        <v>49.999898828228545</v>
      </c>
      <c r="H127" s="39">
        <f t="shared" si="5"/>
        <v>1.1302235848990354</v>
      </c>
    </row>
    <row r="128" spans="1:8" ht="12.75" customHeight="1">
      <c r="A128" s="24" t="s">
        <v>104</v>
      </c>
      <c r="B128" s="24"/>
      <c r="C128" s="24"/>
      <c r="D128" s="2" t="s">
        <v>105</v>
      </c>
      <c r="E128" s="19">
        <f>E129+E134+E138+E140+E143+E145</f>
        <v>391227</v>
      </c>
      <c r="F128" s="19">
        <f>F129+F134+F138+F140+F143+F145</f>
        <v>109116.88999999998</v>
      </c>
      <c r="G128" s="20">
        <f t="shared" si="6"/>
        <v>27.890940553693888</v>
      </c>
      <c r="H128" s="20">
        <f t="shared" si="5"/>
        <v>0.4990873583140447</v>
      </c>
    </row>
    <row r="129" spans="1:8" ht="14.25">
      <c r="A129" s="25"/>
      <c r="B129" s="26" t="s">
        <v>106</v>
      </c>
      <c r="C129" s="26"/>
      <c r="D129" s="12" t="s">
        <v>107</v>
      </c>
      <c r="E129" s="28">
        <f>SUM(E130:E133)</f>
        <v>300865</v>
      </c>
      <c r="F129" s="28">
        <f>SUM(F130:F133)</f>
        <v>48393</v>
      </c>
      <c r="G129" s="22">
        <f t="shared" si="6"/>
        <v>16.08462267129776</v>
      </c>
      <c r="H129" s="22">
        <f t="shared" si="5"/>
        <v>0.22134368502338703</v>
      </c>
    </row>
    <row r="130" spans="1:8" ht="14.25">
      <c r="A130" s="25"/>
      <c r="B130" s="25"/>
      <c r="C130" s="25" t="s">
        <v>16</v>
      </c>
      <c r="D130" s="11" t="s">
        <v>17</v>
      </c>
      <c r="E130" s="21">
        <v>0</v>
      </c>
      <c r="F130" s="21">
        <v>130</v>
      </c>
      <c r="G130" s="39">
        <v>0</v>
      </c>
      <c r="H130" s="39">
        <f t="shared" si="5"/>
        <v>0.0005946041587221357</v>
      </c>
    </row>
    <row r="131" spans="1:8" ht="63.75">
      <c r="A131" s="25"/>
      <c r="B131" s="25"/>
      <c r="C131" s="30" t="s">
        <v>13</v>
      </c>
      <c r="D131" s="67" t="s">
        <v>153</v>
      </c>
      <c r="E131" s="21">
        <v>15312</v>
      </c>
      <c r="F131" s="21">
        <v>11005.94</v>
      </c>
      <c r="G131" s="22">
        <f>F131/E131*100</f>
        <v>71.8778735632184</v>
      </c>
      <c r="H131" s="22">
        <f>SUM(F131/$F$9)*100</f>
        <v>0.05033982842035617</v>
      </c>
    </row>
    <row r="132" spans="1:8" ht="14.25">
      <c r="A132" s="25"/>
      <c r="B132" s="25"/>
      <c r="C132" s="30" t="s">
        <v>19</v>
      </c>
      <c r="D132" s="11" t="s">
        <v>20</v>
      </c>
      <c r="E132" s="21">
        <v>43053</v>
      </c>
      <c r="F132" s="21">
        <v>37257.06</v>
      </c>
      <c r="G132" s="22">
        <f t="shared" si="6"/>
        <v>86.5376628806355</v>
      </c>
      <c r="H132" s="22">
        <f t="shared" si="5"/>
        <v>0.1704092524443087</v>
      </c>
    </row>
    <row r="133" spans="1:8" ht="38.25">
      <c r="A133" s="25"/>
      <c r="B133" s="25"/>
      <c r="C133" s="71" t="s">
        <v>164</v>
      </c>
      <c r="D133" s="67" t="s">
        <v>165</v>
      </c>
      <c r="E133" s="21">
        <v>242500</v>
      </c>
      <c r="F133" s="21">
        <v>0</v>
      </c>
      <c r="G133" s="22">
        <f>F133/E133*100</f>
        <v>0</v>
      </c>
      <c r="H133" s="22">
        <f>SUM(F133/$F$9)*100</f>
        <v>0</v>
      </c>
    </row>
    <row r="134" spans="1:8" ht="14.25">
      <c r="A134" s="25"/>
      <c r="B134" s="26" t="s">
        <v>111</v>
      </c>
      <c r="C134" s="27"/>
      <c r="D134" s="51" t="s">
        <v>143</v>
      </c>
      <c r="E134" s="28">
        <f>SUM(E135:E137)</f>
        <v>75315</v>
      </c>
      <c r="F134" s="28">
        <f>SUM(F135:F137)</f>
        <v>43690.549999999996</v>
      </c>
      <c r="G134" s="31">
        <f t="shared" si="6"/>
        <v>58.01042289052645</v>
      </c>
      <c r="H134" s="31">
        <f t="shared" si="5"/>
        <v>0.19983525174505695</v>
      </c>
    </row>
    <row r="135" spans="1:8" ht="14.25">
      <c r="A135" s="25"/>
      <c r="B135" s="25"/>
      <c r="C135" s="30" t="s">
        <v>16</v>
      </c>
      <c r="D135" s="52" t="s">
        <v>17</v>
      </c>
      <c r="E135" s="21">
        <v>26743</v>
      </c>
      <c r="F135" s="21">
        <v>17252.62</v>
      </c>
      <c r="G135" s="22">
        <f t="shared" si="6"/>
        <v>64.51265751785513</v>
      </c>
      <c r="H135" s="22">
        <f t="shared" si="5"/>
        <v>0.07891138154502071</v>
      </c>
    </row>
    <row r="136" spans="1:8" ht="14.25">
      <c r="A136" s="25"/>
      <c r="B136" s="25"/>
      <c r="C136" s="30" t="s">
        <v>108</v>
      </c>
      <c r="D136" s="52" t="s">
        <v>109</v>
      </c>
      <c r="E136" s="21">
        <v>48572</v>
      </c>
      <c r="F136" s="21">
        <v>25915</v>
      </c>
      <c r="G136" s="22">
        <f t="shared" si="6"/>
        <v>53.35378407312855</v>
      </c>
      <c r="H136" s="22">
        <f t="shared" si="5"/>
        <v>0.11853205210218574</v>
      </c>
    </row>
    <row r="137" spans="1:8" ht="14.25">
      <c r="A137" s="25"/>
      <c r="B137" s="25"/>
      <c r="C137" s="30" t="s">
        <v>19</v>
      </c>
      <c r="D137" s="52" t="s">
        <v>20</v>
      </c>
      <c r="E137" s="21">
        <v>0</v>
      </c>
      <c r="F137" s="21">
        <v>522.93</v>
      </c>
      <c r="G137" s="22">
        <v>0</v>
      </c>
      <c r="H137" s="22">
        <f t="shared" si="5"/>
        <v>0.0023918180978505107</v>
      </c>
    </row>
    <row r="138" spans="1:8" ht="14.25">
      <c r="A138" s="25"/>
      <c r="B138" s="26" t="s">
        <v>189</v>
      </c>
      <c r="C138" s="27"/>
      <c r="D138" s="68" t="s">
        <v>190</v>
      </c>
      <c r="E138" s="28">
        <f>E139</f>
        <v>0</v>
      </c>
      <c r="F138" s="28">
        <f>F139</f>
        <v>9</v>
      </c>
      <c r="G138" s="22">
        <v>0</v>
      </c>
      <c r="H138" s="22">
        <f>SUM(F138/$F$9)*100</f>
        <v>4.1164903296147856E-05</v>
      </c>
    </row>
    <row r="139" spans="1:8" ht="14.25">
      <c r="A139" s="25"/>
      <c r="B139" s="25"/>
      <c r="C139" s="30" t="s">
        <v>16</v>
      </c>
      <c r="D139" s="52" t="s">
        <v>17</v>
      </c>
      <c r="E139" s="21">
        <v>0</v>
      </c>
      <c r="F139" s="21">
        <v>9</v>
      </c>
      <c r="G139" s="39">
        <v>0</v>
      </c>
      <c r="H139" s="39">
        <f>SUM(F139/$F$9)*100</f>
        <v>4.1164903296147856E-05</v>
      </c>
    </row>
    <row r="140" spans="1:8" ht="14.25">
      <c r="A140" s="25"/>
      <c r="B140" s="26" t="s">
        <v>154</v>
      </c>
      <c r="C140" s="27"/>
      <c r="D140" s="51" t="s">
        <v>160</v>
      </c>
      <c r="E140" s="28">
        <f>SUM(E141:E142)</f>
        <v>15047</v>
      </c>
      <c r="F140" s="28">
        <f>SUM(F141:F142)</f>
        <v>16843.28</v>
      </c>
      <c r="G140" s="22">
        <f t="shared" si="6"/>
        <v>111.93779490928424</v>
      </c>
      <c r="H140" s="22">
        <f t="shared" si="5"/>
        <v>0.07703911026554902</v>
      </c>
    </row>
    <row r="141" spans="1:8" ht="14.25">
      <c r="A141" s="25"/>
      <c r="B141" s="25"/>
      <c r="C141" s="30" t="s">
        <v>108</v>
      </c>
      <c r="D141" s="52" t="s">
        <v>109</v>
      </c>
      <c r="E141" s="21">
        <v>1600</v>
      </c>
      <c r="F141" s="21">
        <v>906</v>
      </c>
      <c r="G141" s="39">
        <f t="shared" si="6"/>
        <v>56.625</v>
      </c>
      <c r="H141" s="39">
        <f t="shared" si="5"/>
        <v>0.004143933598478884</v>
      </c>
    </row>
    <row r="142" spans="1:8" ht="14.25">
      <c r="A142" s="25"/>
      <c r="B142" s="25"/>
      <c r="C142" s="30" t="s">
        <v>19</v>
      </c>
      <c r="D142" s="52" t="s">
        <v>20</v>
      </c>
      <c r="E142" s="21">
        <v>13447</v>
      </c>
      <c r="F142" s="21">
        <v>15937.28</v>
      </c>
      <c r="G142" s="22">
        <f t="shared" si="6"/>
        <v>118.51922361865101</v>
      </c>
      <c r="H142" s="22">
        <f t="shared" si="5"/>
        <v>0.07289517666707014</v>
      </c>
    </row>
    <row r="143" spans="1:8" ht="14.25">
      <c r="A143" s="25"/>
      <c r="B143" s="26" t="s">
        <v>112</v>
      </c>
      <c r="C143" s="27"/>
      <c r="D143" s="51" t="s">
        <v>113</v>
      </c>
      <c r="E143" s="28">
        <f>E144</f>
        <v>0</v>
      </c>
      <c r="F143" s="28">
        <f>F144</f>
        <v>1.06</v>
      </c>
      <c r="G143" s="31">
        <v>0</v>
      </c>
      <c r="H143" s="31">
        <f t="shared" si="5"/>
        <v>4.848310832657414E-06</v>
      </c>
    </row>
    <row r="144" spans="1:8" ht="14.25">
      <c r="A144" s="25"/>
      <c r="B144" s="25"/>
      <c r="C144" s="30" t="s">
        <v>19</v>
      </c>
      <c r="D144" s="52" t="s">
        <v>20</v>
      </c>
      <c r="E144" s="21">
        <v>0</v>
      </c>
      <c r="F144" s="21">
        <v>1.06</v>
      </c>
      <c r="G144" s="39">
        <v>0</v>
      </c>
      <c r="H144" s="39">
        <f t="shared" si="5"/>
        <v>4.848310832657414E-06</v>
      </c>
    </row>
    <row r="145" spans="1:8" ht="15">
      <c r="A145" s="40"/>
      <c r="B145" s="26" t="s">
        <v>223</v>
      </c>
      <c r="C145" s="27"/>
      <c r="D145" s="51" t="s">
        <v>12</v>
      </c>
      <c r="E145" s="28">
        <f>E146</f>
        <v>0</v>
      </c>
      <c r="F145" s="28">
        <f>F146</f>
        <v>180</v>
      </c>
      <c r="G145" s="31">
        <v>0</v>
      </c>
      <c r="H145" s="31">
        <f>SUM(F145/$F$9)*100</f>
        <v>0.0008232980659229571</v>
      </c>
    </row>
    <row r="146" spans="1:8" ht="15">
      <c r="A146" s="40"/>
      <c r="B146" s="25"/>
      <c r="C146" s="71" t="s">
        <v>19</v>
      </c>
      <c r="D146" s="52" t="s">
        <v>20</v>
      </c>
      <c r="E146" s="21">
        <v>0</v>
      </c>
      <c r="F146" s="21">
        <v>180</v>
      </c>
      <c r="G146" s="22">
        <v>0</v>
      </c>
      <c r="H146" s="39">
        <f t="shared" si="5"/>
        <v>0.0008232980659229571</v>
      </c>
    </row>
    <row r="147" spans="1:8" ht="15">
      <c r="A147" s="24" t="s">
        <v>114</v>
      </c>
      <c r="B147" s="24"/>
      <c r="C147" s="24"/>
      <c r="D147" s="2" t="s">
        <v>115</v>
      </c>
      <c r="E147" s="19">
        <f>E148+E152+E157+E161+E163+E165+E167+E173</f>
        <v>5526900</v>
      </c>
      <c r="F147" s="19">
        <f>F148+F152+F157+F161+F163+F165+F167+F173</f>
        <v>2914507.2</v>
      </c>
      <c r="G147" s="20">
        <f t="shared" si="6"/>
        <v>52.73312706942409</v>
      </c>
      <c r="H147" s="20">
        <f aca="true" t="shared" si="7" ref="H147:H181">SUM(F147/$F$9)*100</f>
        <v>13.33060078265852</v>
      </c>
    </row>
    <row r="148" spans="1:8" ht="14.25">
      <c r="A148" s="25"/>
      <c r="B148" s="26" t="s">
        <v>116</v>
      </c>
      <c r="C148" s="27"/>
      <c r="D148" s="12" t="s">
        <v>117</v>
      </c>
      <c r="E148" s="28">
        <f>E149</f>
        <v>291300</v>
      </c>
      <c r="F148" s="28">
        <f>F149</f>
        <v>153202</v>
      </c>
      <c r="G148" s="29">
        <f t="shared" si="6"/>
        <v>52.59251630621352</v>
      </c>
      <c r="H148" s="29">
        <f t="shared" si="7"/>
        <v>0.7007272794196049</v>
      </c>
    </row>
    <row r="149" spans="1:8" ht="51">
      <c r="A149" s="25"/>
      <c r="B149" s="25"/>
      <c r="C149" s="32" t="s">
        <v>39</v>
      </c>
      <c r="D149" s="53" t="s">
        <v>170</v>
      </c>
      <c r="E149" s="21">
        <v>291300</v>
      </c>
      <c r="F149" s="21">
        <v>153202</v>
      </c>
      <c r="G149" s="22">
        <f t="shared" si="6"/>
        <v>52.59251630621352</v>
      </c>
      <c r="H149" s="22">
        <f t="shared" si="7"/>
        <v>0.7007272794196049</v>
      </c>
    </row>
    <row r="150" spans="1:8" ht="14.25">
      <c r="A150" s="25"/>
      <c r="B150" s="25" t="s">
        <v>118</v>
      </c>
      <c r="C150" s="25"/>
      <c r="D150" s="11" t="s">
        <v>137</v>
      </c>
      <c r="E150" s="21"/>
      <c r="F150" s="21"/>
      <c r="G150" s="22"/>
      <c r="H150" s="22"/>
    </row>
    <row r="151" spans="1:8" ht="14.25">
      <c r="A151" s="25"/>
      <c r="B151" s="25"/>
      <c r="C151" s="25"/>
      <c r="D151" s="11" t="s">
        <v>139</v>
      </c>
      <c r="E151" s="21"/>
      <c r="F151" s="21"/>
      <c r="G151" s="22"/>
      <c r="H151" s="22"/>
    </row>
    <row r="152" spans="1:8" ht="14.25">
      <c r="A152" s="25"/>
      <c r="B152" s="26"/>
      <c r="C152" s="27"/>
      <c r="D152" s="12" t="s">
        <v>138</v>
      </c>
      <c r="E152" s="28">
        <f>SUM(E153:E154)</f>
        <v>4669000</v>
      </c>
      <c r="F152" s="28">
        <f>SUM(F153:F154)</f>
        <v>2418780.12</v>
      </c>
      <c r="G152" s="31">
        <f t="shared" si="6"/>
        <v>51.80510002141786</v>
      </c>
      <c r="H152" s="31">
        <f t="shared" si="7"/>
        <v>11.063205526049433</v>
      </c>
    </row>
    <row r="153" spans="1:8" ht="51">
      <c r="A153" s="25"/>
      <c r="B153" s="25"/>
      <c r="C153" s="32" t="s">
        <v>39</v>
      </c>
      <c r="D153" s="53" t="s">
        <v>170</v>
      </c>
      <c r="E153" s="21">
        <v>4669000</v>
      </c>
      <c r="F153" s="21">
        <v>2410000</v>
      </c>
      <c r="G153" s="22">
        <f aca="true" t="shared" si="8" ref="G153:G181">F153/E153*100</f>
        <v>51.61704861854787</v>
      </c>
      <c r="H153" s="22">
        <f t="shared" si="7"/>
        <v>11.023046327079593</v>
      </c>
    </row>
    <row r="154" spans="1:8" ht="38.25">
      <c r="A154" s="25"/>
      <c r="B154" s="25"/>
      <c r="C154" s="32" t="s">
        <v>34</v>
      </c>
      <c r="D154" s="67" t="s">
        <v>211</v>
      </c>
      <c r="E154" s="21">
        <v>0</v>
      </c>
      <c r="F154" s="21">
        <v>8780.12</v>
      </c>
      <c r="G154" s="22">
        <v>0</v>
      </c>
      <c r="H154" s="22">
        <f>SUM(F154/$F$9)*100</f>
        <v>0.04015919896984153</v>
      </c>
    </row>
    <row r="155" spans="1:8" ht="14.25">
      <c r="A155" s="25"/>
      <c r="B155" s="25" t="s">
        <v>119</v>
      </c>
      <c r="C155" s="30"/>
      <c r="D155" s="11" t="s">
        <v>120</v>
      </c>
      <c r="E155" s="21"/>
      <c r="F155" s="21"/>
      <c r="G155" s="22"/>
      <c r="H155" s="22"/>
    </row>
    <row r="156" spans="1:8" ht="14.25">
      <c r="A156" s="25"/>
      <c r="B156" s="25"/>
      <c r="C156" s="30"/>
      <c r="D156" s="11" t="s">
        <v>121</v>
      </c>
      <c r="E156" s="21"/>
      <c r="F156" s="21"/>
      <c r="G156" s="22"/>
      <c r="H156" s="22"/>
    </row>
    <row r="157" spans="1:8" ht="39" customHeight="1">
      <c r="A157" s="25"/>
      <c r="B157" s="26"/>
      <c r="C157" s="27"/>
      <c r="D157" s="76" t="s">
        <v>178</v>
      </c>
      <c r="E157" s="28">
        <f>E158+E159</f>
        <v>9600</v>
      </c>
      <c r="F157" s="28">
        <f>F158+F159</f>
        <v>4853</v>
      </c>
      <c r="G157" s="31">
        <f t="shared" si="8"/>
        <v>50.55208333333333</v>
      </c>
      <c r="H157" s="31">
        <f t="shared" si="7"/>
        <v>0.02219703063291173</v>
      </c>
    </row>
    <row r="158" spans="1:8" ht="51">
      <c r="A158" s="25"/>
      <c r="B158" s="25"/>
      <c r="C158" s="32" t="s">
        <v>39</v>
      </c>
      <c r="D158" s="53" t="s">
        <v>170</v>
      </c>
      <c r="E158" s="21">
        <v>2500</v>
      </c>
      <c r="F158" s="21">
        <v>1503</v>
      </c>
      <c r="G158" s="22">
        <f t="shared" si="8"/>
        <v>60.12</v>
      </c>
      <c r="H158" s="22">
        <f t="shared" si="7"/>
        <v>0.0068745388504566915</v>
      </c>
    </row>
    <row r="159" spans="1:8" ht="38.25">
      <c r="A159" s="25"/>
      <c r="B159" s="25"/>
      <c r="C159" s="32" t="s">
        <v>110</v>
      </c>
      <c r="D159" s="80" t="s">
        <v>177</v>
      </c>
      <c r="E159" s="21">
        <v>7100</v>
      </c>
      <c r="F159" s="21">
        <v>3350</v>
      </c>
      <c r="G159" s="22">
        <f t="shared" si="8"/>
        <v>47.183098591549296</v>
      </c>
      <c r="H159" s="22">
        <f>SUM(F159/$F$9)*100</f>
        <v>0.015322491782455034</v>
      </c>
    </row>
    <row r="160" spans="1:8" ht="14.25">
      <c r="A160" s="25"/>
      <c r="B160" s="25" t="s">
        <v>122</v>
      </c>
      <c r="C160" s="30"/>
      <c r="D160" s="11" t="s">
        <v>123</v>
      </c>
      <c r="E160" s="21"/>
      <c r="F160" s="21"/>
      <c r="G160" s="22"/>
      <c r="H160" s="22"/>
    </row>
    <row r="161" spans="1:8" ht="14.25">
      <c r="A161" s="25"/>
      <c r="B161" s="26"/>
      <c r="C161" s="27"/>
      <c r="D161" s="12" t="s">
        <v>140</v>
      </c>
      <c r="E161" s="28">
        <f>SUM(E162:E162)</f>
        <v>46300</v>
      </c>
      <c r="F161" s="28">
        <f>SUM(F162:F162)</f>
        <v>32200</v>
      </c>
      <c r="G161" s="31">
        <f t="shared" si="8"/>
        <v>69.54643628509719</v>
      </c>
      <c r="H161" s="31">
        <f t="shared" si="7"/>
        <v>0.147278876237329</v>
      </c>
    </row>
    <row r="162" spans="1:8" ht="38.25">
      <c r="A162" s="25"/>
      <c r="B162" s="25"/>
      <c r="C162" s="32" t="s">
        <v>110</v>
      </c>
      <c r="D162" s="50" t="s">
        <v>179</v>
      </c>
      <c r="E162" s="21">
        <v>46300</v>
      </c>
      <c r="F162" s="21">
        <v>32200</v>
      </c>
      <c r="G162" s="22">
        <f t="shared" si="8"/>
        <v>69.54643628509719</v>
      </c>
      <c r="H162" s="22">
        <f t="shared" si="7"/>
        <v>0.147278876237329</v>
      </c>
    </row>
    <row r="163" spans="1:8" ht="14.25">
      <c r="A163" s="25"/>
      <c r="B163" s="26" t="s">
        <v>180</v>
      </c>
      <c r="C163" s="75"/>
      <c r="D163" s="76" t="s">
        <v>181</v>
      </c>
      <c r="E163" s="28">
        <f>E164</f>
        <v>86300</v>
      </c>
      <c r="F163" s="28">
        <f>F164</f>
        <v>45500</v>
      </c>
      <c r="G163" s="31">
        <f t="shared" si="8"/>
        <v>52.72305909617613</v>
      </c>
      <c r="H163" s="31">
        <f>SUM(F163/$F$9)*100</f>
        <v>0.2081114555527475</v>
      </c>
    </row>
    <row r="164" spans="1:8" ht="38.25">
      <c r="A164" s="25"/>
      <c r="B164" s="25"/>
      <c r="C164" s="32" t="s">
        <v>110</v>
      </c>
      <c r="D164" s="50" t="s">
        <v>179</v>
      </c>
      <c r="E164" s="21">
        <v>86300</v>
      </c>
      <c r="F164" s="21">
        <v>45500</v>
      </c>
      <c r="G164" s="22">
        <f t="shared" si="8"/>
        <v>52.72305909617613</v>
      </c>
      <c r="H164" s="22">
        <f>SUM(F164/$F$9)*100</f>
        <v>0.2081114555527475</v>
      </c>
    </row>
    <row r="165" spans="1:8" ht="14.25">
      <c r="A165" s="25"/>
      <c r="B165" s="26" t="s">
        <v>124</v>
      </c>
      <c r="C165" s="26"/>
      <c r="D165" s="12" t="s">
        <v>125</v>
      </c>
      <c r="E165" s="28">
        <f>SUM(E166:E166)</f>
        <v>221000</v>
      </c>
      <c r="F165" s="28">
        <f>SUM(F166:F166)</f>
        <v>108820</v>
      </c>
      <c r="G165" s="31">
        <f t="shared" si="8"/>
        <v>49.23981900452489</v>
      </c>
      <c r="H165" s="31">
        <f t="shared" si="7"/>
        <v>0.4977294196318678</v>
      </c>
    </row>
    <row r="166" spans="1:8" ht="38.25">
      <c r="A166" s="25"/>
      <c r="B166" s="25"/>
      <c r="C166" s="32" t="s">
        <v>110</v>
      </c>
      <c r="D166" s="50" t="s">
        <v>179</v>
      </c>
      <c r="E166" s="21">
        <v>221000</v>
      </c>
      <c r="F166" s="21">
        <v>108820</v>
      </c>
      <c r="G166" s="22">
        <f t="shared" si="8"/>
        <v>49.23981900452489</v>
      </c>
      <c r="H166" s="22">
        <f t="shared" si="7"/>
        <v>0.4977294196318678</v>
      </c>
    </row>
    <row r="167" spans="1:8" ht="14.25">
      <c r="A167" s="25"/>
      <c r="B167" s="26" t="s">
        <v>126</v>
      </c>
      <c r="C167" s="27"/>
      <c r="D167" s="12" t="s">
        <v>127</v>
      </c>
      <c r="E167" s="28">
        <f>SUM(E168:E172)</f>
        <v>109500</v>
      </c>
      <c r="F167" s="28">
        <f>SUM(F168:F172)</f>
        <v>72952.08</v>
      </c>
      <c r="G167" s="31">
        <f t="shared" si="8"/>
        <v>66.62290410958904</v>
      </c>
      <c r="H167" s="31">
        <f t="shared" si="7"/>
        <v>0.333673924272538</v>
      </c>
    </row>
    <row r="168" spans="1:8" ht="14.25">
      <c r="A168" s="25"/>
      <c r="B168" s="25"/>
      <c r="C168" s="30" t="s">
        <v>16</v>
      </c>
      <c r="D168" s="89" t="s">
        <v>17</v>
      </c>
      <c r="E168" s="21">
        <v>0</v>
      </c>
      <c r="F168" s="21">
        <v>17.6</v>
      </c>
      <c r="G168" s="22">
        <v>0</v>
      </c>
      <c r="H168" s="22">
        <f>SUM(F168/$F$9)*100</f>
        <v>8.050025533468915E-05</v>
      </c>
    </row>
    <row r="169" spans="1:8" ht="14.25">
      <c r="A169" s="25"/>
      <c r="B169" s="25"/>
      <c r="C169" s="30" t="s">
        <v>108</v>
      </c>
      <c r="D169" s="11" t="s">
        <v>109</v>
      </c>
      <c r="E169" s="21">
        <v>30000</v>
      </c>
      <c r="F169" s="21">
        <v>15660.87</v>
      </c>
      <c r="G169" s="22">
        <f t="shared" si="8"/>
        <v>52.20290000000001</v>
      </c>
      <c r="H169" s="22">
        <f t="shared" si="7"/>
        <v>0.07163091100928257</v>
      </c>
    </row>
    <row r="170" spans="1:8" ht="14.25">
      <c r="A170" s="25"/>
      <c r="B170" s="25"/>
      <c r="C170" s="30" t="s">
        <v>42</v>
      </c>
      <c r="D170" s="89" t="s">
        <v>43</v>
      </c>
      <c r="E170" s="21">
        <v>0</v>
      </c>
      <c r="F170" s="21">
        <v>0.7</v>
      </c>
      <c r="G170" s="22">
        <v>0</v>
      </c>
      <c r="H170" s="22">
        <f>SUM(F170/$F$9)*100</f>
        <v>3.2017147008114996E-06</v>
      </c>
    </row>
    <row r="171" spans="1:8" ht="14.25">
      <c r="A171" s="25"/>
      <c r="B171" s="25"/>
      <c r="C171" s="30" t="s">
        <v>19</v>
      </c>
      <c r="D171" s="11" t="s">
        <v>20</v>
      </c>
      <c r="E171" s="21">
        <v>0</v>
      </c>
      <c r="F171" s="21">
        <v>17522.91</v>
      </c>
      <c r="G171" s="22">
        <v>0</v>
      </c>
      <c r="H171" s="22">
        <f t="shared" si="7"/>
        <v>0.08014765506856691</v>
      </c>
    </row>
    <row r="172" spans="1:8" ht="51">
      <c r="A172" s="25"/>
      <c r="B172" s="25"/>
      <c r="C172" s="32" t="s">
        <v>39</v>
      </c>
      <c r="D172" s="53" t="s">
        <v>170</v>
      </c>
      <c r="E172" s="21">
        <v>79500</v>
      </c>
      <c r="F172" s="21">
        <v>39750</v>
      </c>
      <c r="G172" s="22">
        <f t="shared" si="8"/>
        <v>50</v>
      </c>
      <c r="H172" s="22">
        <f t="shared" si="7"/>
        <v>0.181811656224653</v>
      </c>
    </row>
    <row r="173" spans="1:8" ht="14.25">
      <c r="A173" s="25"/>
      <c r="B173" s="26" t="s">
        <v>128</v>
      </c>
      <c r="C173" s="27"/>
      <c r="D173" s="12" t="s">
        <v>12</v>
      </c>
      <c r="E173" s="28">
        <f>SUM(E174:E174)</f>
        <v>93900</v>
      </c>
      <c r="F173" s="28">
        <f>SUM(F174:F174)</f>
        <v>78200</v>
      </c>
      <c r="G173" s="31">
        <f t="shared" si="8"/>
        <v>83.28008519701811</v>
      </c>
      <c r="H173" s="31">
        <f t="shared" si="7"/>
        <v>0.35767727086208473</v>
      </c>
    </row>
    <row r="174" spans="1:8" ht="38.25">
      <c r="A174" s="25"/>
      <c r="B174" s="25"/>
      <c r="C174" s="32" t="s">
        <v>110</v>
      </c>
      <c r="D174" s="50" t="s">
        <v>179</v>
      </c>
      <c r="E174" s="21">
        <v>93900</v>
      </c>
      <c r="F174" s="21">
        <v>78200</v>
      </c>
      <c r="G174" s="22">
        <f t="shared" si="8"/>
        <v>83.28008519701811</v>
      </c>
      <c r="H174" s="22">
        <f t="shared" si="7"/>
        <v>0.35767727086208473</v>
      </c>
    </row>
    <row r="175" spans="1:8" ht="15">
      <c r="A175" s="24" t="s">
        <v>129</v>
      </c>
      <c r="B175" s="24"/>
      <c r="C175" s="24"/>
      <c r="D175" s="2" t="s">
        <v>130</v>
      </c>
      <c r="E175" s="19">
        <f>E176</f>
        <v>94690</v>
      </c>
      <c r="F175" s="19">
        <f>F176</f>
        <v>94690</v>
      </c>
      <c r="G175" s="38">
        <f t="shared" si="8"/>
        <v>100</v>
      </c>
      <c r="H175" s="38">
        <f t="shared" si="7"/>
        <v>0.43310052145691563</v>
      </c>
    </row>
    <row r="176" spans="1:8" ht="14.25">
      <c r="A176" s="25"/>
      <c r="B176" s="26" t="s">
        <v>131</v>
      </c>
      <c r="C176" s="27"/>
      <c r="D176" s="12" t="s">
        <v>132</v>
      </c>
      <c r="E176" s="28">
        <f>SUM(E177:E177)</f>
        <v>94690</v>
      </c>
      <c r="F176" s="28">
        <f>SUM(F177:F177)</f>
        <v>94690</v>
      </c>
      <c r="G176" s="29">
        <f t="shared" si="8"/>
        <v>100</v>
      </c>
      <c r="H176" s="29">
        <f t="shared" si="7"/>
        <v>0.43310052145691563</v>
      </c>
    </row>
    <row r="177" spans="1:8" ht="38.25">
      <c r="A177" s="25"/>
      <c r="B177" s="25"/>
      <c r="C177" s="32" t="s">
        <v>110</v>
      </c>
      <c r="D177" s="50" t="s">
        <v>179</v>
      </c>
      <c r="E177" s="21">
        <v>94690</v>
      </c>
      <c r="F177" s="21">
        <v>94690</v>
      </c>
      <c r="G177" s="22">
        <f t="shared" si="8"/>
        <v>100</v>
      </c>
      <c r="H177" s="22">
        <f t="shared" si="7"/>
        <v>0.43310052145691563</v>
      </c>
    </row>
    <row r="178" spans="1:8" ht="15">
      <c r="A178" s="24" t="s">
        <v>133</v>
      </c>
      <c r="B178" s="24"/>
      <c r="C178" s="33"/>
      <c r="D178" s="2" t="s">
        <v>134</v>
      </c>
      <c r="E178" s="19">
        <f>E179+E183+E185</f>
        <v>3765744</v>
      </c>
      <c r="F178" s="19">
        <f>F179+F183+F185</f>
        <v>33074.77</v>
      </c>
      <c r="G178" s="20">
        <f t="shared" si="8"/>
        <v>0.8783063851392978</v>
      </c>
      <c r="H178" s="20">
        <f t="shared" si="7"/>
        <v>0.15127996762137022</v>
      </c>
    </row>
    <row r="179" spans="1:8" ht="14.25">
      <c r="A179" s="25"/>
      <c r="B179" s="26" t="s">
        <v>155</v>
      </c>
      <c r="C179" s="27"/>
      <c r="D179" s="68" t="s">
        <v>168</v>
      </c>
      <c r="E179" s="28">
        <f>SUM(E180:E182)</f>
        <v>3765744</v>
      </c>
      <c r="F179" s="28">
        <f>SUM(F180:F182)</f>
        <v>16871.8</v>
      </c>
      <c r="G179" s="29">
        <f t="shared" si="8"/>
        <v>0.44803364222315695</v>
      </c>
      <c r="H179" s="29">
        <f t="shared" si="7"/>
        <v>0.07716955727021638</v>
      </c>
    </row>
    <row r="180" spans="1:8" ht="14.25">
      <c r="A180" s="25"/>
      <c r="B180" s="25"/>
      <c r="C180" s="30" t="s">
        <v>19</v>
      </c>
      <c r="D180" s="11" t="s">
        <v>20</v>
      </c>
      <c r="E180" s="21">
        <v>0</v>
      </c>
      <c r="F180" s="21">
        <v>441.8</v>
      </c>
      <c r="G180" s="39">
        <v>0</v>
      </c>
      <c r="H180" s="39">
        <f t="shared" si="7"/>
        <v>0.002020739364026458</v>
      </c>
    </row>
    <row r="181" spans="1:8" ht="63.75">
      <c r="A181" s="25"/>
      <c r="B181" s="25"/>
      <c r="C181" s="30" t="s">
        <v>201</v>
      </c>
      <c r="D181" s="95" t="s">
        <v>200</v>
      </c>
      <c r="E181" s="21">
        <v>3115744</v>
      </c>
      <c r="F181" s="21">
        <v>0</v>
      </c>
      <c r="G181" s="22">
        <f t="shared" si="8"/>
        <v>0</v>
      </c>
      <c r="H181" s="22">
        <f t="shared" si="7"/>
        <v>0</v>
      </c>
    </row>
    <row r="182" spans="1:8" ht="51">
      <c r="A182" s="25"/>
      <c r="B182" s="25"/>
      <c r="C182" s="30" t="s">
        <v>205</v>
      </c>
      <c r="D182" s="95" t="s">
        <v>206</v>
      </c>
      <c r="E182" s="21">
        <v>650000</v>
      </c>
      <c r="F182" s="21">
        <v>16430</v>
      </c>
      <c r="G182" s="22">
        <f>F182/E182*100</f>
        <v>2.5276923076923077</v>
      </c>
      <c r="H182" s="22">
        <f>SUM(F182/$F$9)*100</f>
        <v>0.07514881790618992</v>
      </c>
    </row>
    <row r="183" spans="1:8" ht="38.25">
      <c r="A183" s="30"/>
      <c r="B183" s="26" t="s">
        <v>203</v>
      </c>
      <c r="C183" s="27"/>
      <c r="D183" s="88" t="s">
        <v>204</v>
      </c>
      <c r="E183" s="28">
        <f>E184</f>
        <v>0</v>
      </c>
      <c r="F183" s="28">
        <f>F184</f>
        <v>15558.11</v>
      </c>
      <c r="G183" s="31">
        <v>0</v>
      </c>
      <c r="H183" s="31">
        <f>SUM(F183/$F$9)*100</f>
        <v>0.07116089929120344</v>
      </c>
    </row>
    <row r="184" spans="1:8" ht="14.25">
      <c r="A184" s="30"/>
      <c r="B184" s="25"/>
      <c r="C184" s="71" t="s">
        <v>19</v>
      </c>
      <c r="D184" s="11" t="s">
        <v>20</v>
      </c>
      <c r="E184" s="21">
        <v>0</v>
      </c>
      <c r="F184" s="21">
        <v>15558.11</v>
      </c>
      <c r="G184" s="39">
        <v>0</v>
      </c>
      <c r="H184" s="39">
        <f>SUM(F184/$F$9)*100</f>
        <v>0.07116089929120344</v>
      </c>
    </row>
    <row r="185" spans="1:8" ht="14.25">
      <c r="A185" s="101"/>
      <c r="B185" s="26" t="s">
        <v>182</v>
      </c>
      <c r="C185" s="45"/>
      <c r="D185" s="88" t="s">
        <v>12</v>
      </c>
      <c r="E185" s="28">
        <f>E186</f>
        <v>0</v>
      </c>
      <c r="F185" s="28">
        <f>F186</f>
        <v>644.86</v>
      </c>
      <c r="G185" s="31">
        <v>0</v>
      </c>
      <c r="H185" s="31">
        <f aca="true" t="shared" si="9" ref="H185:H196">SUM(F185/$F$9)*100</f>
        <v>0.002949511059950434</v>
      </c>
    </row>
    <row r="186" spans="1:8" ht="15" customHeight="1">
      <c r="A186" s="101"/>
      <c r="B186" s="25"/>
      <c r="C186" s="71" t="s">
        <v>16</v>
      </c>
      <c r="D186" s="87" t="s">
        <v>17</v>
      </c>
      <c r="E186" s="21">
        <v>0</v>
      </c>
      <c r="F186" s="21">
        <v>644.86</v>
      </c>
      <c r="G186" s="22">
        <v>0</v>
      </c>
      <c r="H186" s="22">
        <f t="shared" si="9"/>
        <v>0.002949511059950434</v>
      </c>
    </row>
    <row r="187" spans="1:8" ht="24.75" customHeight="1">
      <c r="A187" s="36" t="s">
        <v>183</v>
      </c>
      <c r="B187" s="48"/>
      <c r="C187" s="81"/>
      <c r="D187" s="69" t="s">
        <v>184</v>
      </c>
      <c r="E187" s="19">
        <f>E188</f>
        <v>3173137</v>
      </c>
      <c r="F187" s="19">
        <f>F188</f>
        <v>2136180.32</v>
      </c>
      <c r="G187" s="38">
        <f aca="true" t="shared" si="10" ref="G187:G194">F187/E187*100</f>
        <v>67.3207718418713</v>
      </c>
      <c r="H187" s="38">
        <f t="shared" si="9"/>
        <v>9.770628477326019</v>
      </c>
    </row>
    <row r="188" spans="1:8" ht="14.25" customHeight="1">
      <c r="A188" s="86"/>
      <c r="B188" s="82" t="s">
        <v>185</v>
      </c>
      <c r="C188" s="83"/>
      <c r="D188" s="85" t="s">
        <v>186</v>
      </c>
      <c r="E188" s="77">
        <f>SUM(E189:E190)</f>
        <v>3173137</v>
      </c>
      <c r="F188" s="77">
        <f>SUM(F189:F190)</f>
        <v>2136180.32</v>
      </c>
      <c r="G188" s="29">
        <f t="shared" si="10"/>
        <v>67.3207718418713</v>
      </c>
      <c r="H188" s="29">
        <f t="shared" si="9"/>
        <v>9.770628477326019</v>
      </c>
    </row>
    <row r="189" spans="1:8" ht="63.75">
      <c r="A189" s="99"/>
      <c r="B189" s="25"/>
      <c r="C189" s="71" t="s">
        <v>201</v>
      </c>
      <c r="D189" s="95" t="s">
        <v>200</v>
      </c>
      <c r="E189" s="21">
        <v>2287760</v>
      </c>
      <c r="F189" s="21">
        <v>2136180.32</v>
      </c>
      <c r="G189" s="22">
        <f t="shared" si="10"/>
        <v>93.37431898450885</v>
      </c>
      <c r="H189" s="22">
        <f>SUM(F189/$F$9)*100</f>
        <v>9.770628477326019</v>
      </c>
    </row>
    <row r="190" spans="1:8" ht="64.5" customHeight="1">
      <c r="A190" s="89"/>
      <c r="B190" s="89"/>
      <c r="C190" s="90" t="s">
        <v>171</v>
      </c>
      <c r="D190" s="50" t="s">
        <v>176</v>
      </c>
      <c r="E190" s="21">
        <v>885377</v>
      </c>
      <c r="F190" s="21">
        <v>0</v>
      </c>
      <c r="G190" s="22">
        <f t="shared" si="10"/>
        <v>0</v>
      </c>
      <c r="H190" s="22">
        <f t="shared" si="9"/>
        <v>0</v>
      </c>
    </row>
    <row r="191" spans="1:8" ht="15">
      <c r="A191" s="18">
        <v>926</v>
      </c>
      <c r="B191" s="84"/>
      <c r="C191" s="73"/>
      <c r="D191" s="2" t="s">
        <v>202</v>
      </c>
      <c r="E191" s="19">
        <f>E195+E192</f>
        <v>14670</v>
      </c>
      <c r="F191" s="19">
        <f>F195+F192</f>
        <v>10.07</v>
      </c>
      <c r="G191" s="20">
        <f t="shared" si="10"/>
        <v>0.06864349011588275</v>
      </c>
      <c r="H191" s="20">
        <f t="shared" si="9"/>
        <v>4.605895291024543E-05</v>
      </c>
    </row>
    <row r="192" spans="1:8" ht="15">
      <c r="A192" s="93"/>
      <c r="B192" s="26" t="s">
        <v>196</v>
      </c>
      <c r="C192" s="45"/>
      <c r="D192" s="88" t="s">
        <v>199</v>
      </c>
      <c r="E192" s="28">
        <f>E193+E194</f>
        <v>14670</v>
      </c>
      <c r="F192" s="28">
        <f>F193+F194</f>
        <v>0</v>
      </c>
      <c r="G192" s="31">
        <f t="shared" si="10"/>
        <v>0</v>
      </c>
      <c r="H192" s="31">
        <f>SUM(F192/$F$9)*100</f>
        <v>0</v>
      </c>
    </row>
    <row r="193" spans="1:8" ht="64.5">
      <c r="A193" s="93"/>
      <c r="B193" s="25"/>
      <c r="C193" s="71" t="s">
        <v>197</v>
      </c>
      <c r="D193" s="95" t="s">
        <v>200</v>
      </c>
      <c r="E193" s="21">
        <v>12469.1</v>
      </c>
      <c r="F193" s="21">
        <v>0</v>
      </c>
      <c r="G193" s="22">
        <f t="shared" si="10"/>
        <v>0</v>
      </c>
      <c r="H193" s="22">
        <f>SUM(F193/$F$9)*100</f>
        <v>0</v>
      </c>
    </row>
    <row r="194" spans="1:8" ht="64.5">
      <c r="A194" s="93"/>
      <c r="B194" s="25"/>
      <c r="C194" s="71" t="s">
        <v>198</v>
      </c>
      <c r="D194" s="95" t="s">
        <v>200</v>
      </c>
      <c r="E194" s="21">
        <v>2200.9</v>
      </c>
      <c r="F194" s="21">
        <v>0</v>
      </c>
      <c r="G194" s="22">
        <f t="shared" si="10"/>
        <v>0</v>
      </c>
      <c r="H194" s="22">
        <f>SUM(F194/$F$9)*100</f>
        <v>0</v>
      </c>
    </row>
    <row r="195" spans="1:8" ht="14.25">
      <c r="A195" s="92"/>
      <c r="B195" s="94">
        <v>92695</v>
      </c>
      <c r="C195" s="78"/>
      <c r="D195" s="68" t="s">
        <v>12</v>
      </c>
      <c r="E195" s="28">
        <f>SUM(E196:E197)</f>
        <v>0</v>
      </c>
      <c r="F195" s="28">
        <f>SUM(F196:F197)</f>
        <v>10.07</v>
      </c>
      <c r="G195" s="31">
        <v>0</v>
      </c>
      <c r="H195" s="31">
        <f t="shared" si="9"/>
        <v>4.605895291024543E-05</v>
      </c>
    </row>
    <row r="196" spans="1:8" ht="14.25">
      <c r="A196" s="92"/>
      <c r="B196" s="16"/>
      <c r="C196" s="72" t="s">
        <v>42</v>
      </c>
      <c r="D196" s="89" t="s">
        <v>43</v>
      </c>
      <c r="E196" s="21">
        <v>0</v>
      </c>
      <c r="F196" s="21">
        <v>0.07</v>
      </c>
      <c r="G196" s="22">
        <v>0</v>
      </c>
      <c r="H196" s="22">
        <f t="shared" si="9"/>
        <v>3.2017147008115E-07</v>
      </c>
    </row>
    <row r="197" spans="1:8" ht="14.25">
      <c r="A197" s="96"/>
      <c r="B197" s="97"/>
      <c r="C197" s="73" t="s">
        <v>19</v>
      </c>
      <c r="D197" s="98" t="s">
        <v>20</v>
      </c>
      <c r="E197" s="49">
        <v>0</v>
      </c>
      <c r="F197" s="49">
        <v>10</v>
      </c>
      <c r="G197" s="22">
        <v>0</v>
      </c>
      <c r="H197" s="22">
        <f>SUM(F197/$F$9)*100</f>
        <v>4.573878144016429E-05</v>
      </c>
    </row>
    <row r="198" spans="1:8" ht="12.75">
      <c r="A198" s="5"/>
      <c r="B198" s="5"/>
      <c r="C198" s="66"/>
      <c r="D198" s="5"/>
      <c r="E198" s="6"/>
      <c r="F198" s="6"/>
      <c r="G198" s="7"/>
      <c r="H198" s="7"/>
    </row>
    <row r="199" spans="1:8" ht="12.75">
      <c r="A199" s="5"/>
      <c r="B199" s="5"/>
      <c r="C199" s="66"/>
      <c r="D199" s="5"/>
      <c r="E199" s="6"/>
      <c r="F199" s="6"/>
      <c r="G199" s="7"/>
      <c r="H199" s="7"/>
    </row>
    <row r="200" spans="1:8" ht="12.75">
      <c r="A200" s="5"/>
      <c r="B200" s="5"/>
      <c r="C200" s="66"/>
      <c r="D200" s="5"/>
      <c r="E200" s="6"/>
      <c r="F200" s="6"/>
      <c r="G200" s="7"/>
      <c r="H200" s="7"/>
    </row>
    <row r="201" spans="1:8" ht="12.75">
      <c r="A201" s="5"/>
      <c r="B201" s="5"/>
      <c r="C201" s="66"/>
      <c r="D201" s="5"/>
      <c r="E201" s="6"/>
      <c r="F201" s="6"/>
      <c r="G201" s="7"/>
      <c r="H201" s="7"/>
    </row>
    <row r="202" spans="1:8" ht="12.75">
      <c r="A202" s="5"/>
      <c r="B202" s="5"/>
      <c r="C202" s="66"/>
      <c r="D202" s="5"/>
      <c r="E202" s="6"/>
      <c r="F202" s="6"/>
      <c r="G202" s="7"/>
      <c r="H202" s="7"/>
    </row>
    <row r="203" spans="1:8" ht="12.75">
      <c r="A203" s="5"/>
      <c r="B203" s="5"/>
      <c r="C203" s="66"/>
      <c r="D203" s="5"/>
      <c r="E203" s="6"/>
      <c r="F203" s="6"/>
      <c r="G203" s="7"/>
      <c r="H203" s="7"/>
    </row>
    <row r="204" spans="1:8" ht="12.75">
      <c r="A204" s="5"/>
      <c r="B204" s="5"/>
      <c r="C204" s="66"/>
      <c r="D204" s="5"/>
      <c r="E204" s="6"/>
      <c r="F204" s="6"/>
      <c r="G204" s="7"/>
      <c r="H204" s="7"/>
    </row>
    <row r="205" spans="1:8" ht="12.75">
      <c r="A205" s="5"/>
      <c r="B205" s="5"/>
      <c r="C205" s="66"/>
      <c r="D205" s="5"/>
      <c r="E205" s="6"/>
      <c r="F205" s="6"/>
      <c r="G205" s="7"/>
      <c r="H205" s="7"/>
    </row>
    <row r="206" spans="1:8" ht="12.75">
      <c r="A206" s="5"/>
      <c r="B206" s="5"/>
      <c r="C206" s="66"/>
      <c r="D206" s="5"/>
      <c r="E206" s="6"/>
      <c r="F206" s="6"/>
      <c r="G206" s="7"/>
      <c r="H206" s="7"/>
    </row>
    <row r="207" spans="1:8" ht="12.75">
      <c r="A207" s="5"/>
      <c r="B207" s="5"/>
      <c r="C207" s="66"/>
      <c r="D207" s="5"/>
      <c r="E207" s="6"/>
      <c r="F207" s="6"/>
      <c r="G207" s="7"/>
      <c r="H207" s="7"/>
    </row>
    <row r="208" spans="1:8" ht="12.75">
      <c r="A208" s="5"/>
      <c r="B208" s="5"/>
      <c r="C208" s="66"/>
      <c r="D208" s="5"/>
      <c r="E208" s="6"/>
      <c r="F208" s="6"/>
      <c r="G208" s="7"/>
      <c r="H208" s="7"/>
    </row>
    <row r="209" spans="1:8" ht="12.75">
      <c r="A209" s="5"/>
      <c r="B209" s="5"/>
      <c r="C209" s="66"/>
      <c r="D209" s="5"/>
      <c r="E209" s="6"/>
      <c r="F209" s="6"/>
      <c r="G209" s="7"/>
      <c r="H209" s="7"/>
    </row>
    <row r="210" spans="1:8" ht="12.75">
      <c r="A210" s="5"/>
      <c r="B210" s="5"/>
      <c r="C210" s="66"/>
      <c r="D210" s="5"/>
      <c r="E210" s="6"/>
      <c r="F210" s="6"/>
      <c r="G210" s="7"/>
      <c r="H210" s="7"/>
    </row>
    <row r="211" spans="1:8" ht="12.75">
      <c r="A211" s="5"/>
      <c r="B211" s="5"/>
      <c r="C211" s="66"/>
      <c r="D211" s="5"/>
      <c r="E211" s="6"/>
      <c r="F211" s="6"/>
      <c r="G211" s="7"/>
      <c r="H211" s="7"/>
    </row>
    <row r="212" spans="1:8" ht="12.75">
      <c r="A212" s="5"/>
      <c r="B212" s="5"/>
      <c r="C212" s="66"/>
      <c r="D212" s="5"/>
      <c r="E212" s="6"/>
      <c r="F212" s="6"/>
      <c r="G212" s="7"/>
      <c r="H212" s="7"/>
    </row>
    <row r="213" spans="1:8" ht="12.75">
      <c r="A213" s="5"/>
      <c r="B213" s="5"/>
      <c r="C213" s="66"/>
      <c r="D213" s="5"/>
      <c r="E213" s="6"/>
      <c r="F213" s="6"/>
      <c r="G213" s="7"/>
      <c r="H213" s="7"/>
    </row>
    <row r="214" spans="1:8" ht="12.75">
      <c r="A214" s="5"/>
      <c r="B214" s="5"/>
      <c r="C214" s="66"/>
      <c r="D214" s="5"/>
      <c r="E214" s="6"/>
      <c r="F214" s="6"/>
      <c r="G214" s="7"/>
      <c r="H214" s="7"/>
    </row>
    <row r="215" spans="1:8" ht="12.75">
      <c r="A215" s="5"/>
      <c r="B215" s="5"/>
      <c r="C215" s="66"/>
      <c r="D215" s="5"/>
      <c r="E215" s="6"/>
      <c r="F215" s="6"/>
      <c r="G215" s="7"/>
      <c r="H215" s="7"/>
    </row>
    <row r="216" spans="1:8" ht="12.75">
      <c r="A216" s="5"/>
      <c r="B216" s="5"/>
      <c r="C216" s="66"/>
      <c r="D216" s="5"/>
      <c r="E216" s="6"/>
      <c r="F216" s="6"/>
      <c r="G216" s="7"/>
      <c r="H216" s="7"/>
    </row>
    <row r="217" spans="1:8" ht="12.75">
      <c r="A217" s="5"/>
      <c r="B217" s="5"/>
      <c r="C217" s="66"/>
      <c r="D217" s="5"/>
      <c r="E217" s="6"/>
      <c r="F217" s="6"/>
      <c r="G217" s="7"/>
      <c r="H217" s="7"/>
    </row>
    <row r="218" spans="1:8" ht="12.75">
      <c r="A218" s="5"/>
      <c r="B218" s="5"/>
      <c r="C218" s="66"/>
      <c r="D218" s="5"/>
      <c r="E218" s="6"/>
      <c r="F218" s="6"/>
      <c r="G218" s="7"/>
      <c r="H218" s="7"/>
    </row>
    <row r="219" spans="1:8" ht="12.75">
      <c r="A219" s="5"/>
      <c r="B219" s="5"/>
      <c r="C219" s="66"/>
      <c r="D219" s="5"/>
      <c r="E219" s="6"/>
      <c r="F219" s="6"/>
      <c r="G219" s="7"/>
      <c r="H219" s="7"/>
    </row>
    <row r="220" spans="1:8" ht="12.75">
      <c r="A220" s="5"/>
      <c r="B220" s="5"/>
      <c r="C220" s="66"/>
      <c r="D220" s="5"/>
      <c r="E220" s="6"/>
      <c r="F220" s="6"/>
      <c r="G220" s="7"/>
      <c r="H220" s="7"/>
    </row>
    <row r="221" spans="1:8" ht="12.75">
      <c r="A221" s="5"/>
      <c r="B221" s="5"/>
      <c r="C221" s="66"/>
      <c r="D221" s="5"/>
      <c r="E221" s="6"/>
      <c r="F221" s="6"/>
      <c r="G221" s="7"/>
      <c r="H221" s="7"/>
    </row>
    <row r="222" spans="1:8" ht="12.75">
      <c r="A222" s="5"/>
      <c r="B222" s="5"/>
      <c r="C222" s="66"/>
      <c r="D222" s="5"/>
      <c r="E222" s="6"/>
      <c r="F222" s="6"/>
      <c r="G222" s="7"/>
      <c r="H222" s="7"/>
    </row>
    <row r="223" spans="1:8" ht="12.75">
      <c r="A223" s="5"/>
      <c r="B223" s="5"/>
      <c r="C223" s="66"/>
      <c r="D223" s="5"/>
      <c r="E223" s="6"/>
      <c r="F223" s="6"/>
      <c r="G223" s="7"/>
      <c r="H223" s="7"/>
    </row>
    <row r="224" spans="1:8" ht="12.75">
      <c r="A224" s="5"/>
      <c r="B224" s="5"/>
      <c r="C224" s="66"/>
      <c r="D224" s="5"/>
      <c r="E224" s="6"/>
      <c r="F224" s="6"/>
      <c r="G224" s="7"/>
      <c r="H224" s="7"/>
    </row>
    <row r="225" spans="1:8" ht="12.75">
      <c r="A225" s="5"/>
      <c r="B225" s="5"/>
      <c r="C225" s="66"/>
      <c r="D225" s="5"/>
      <c r="E225" s="6"/>
      <c r="F225" s="6"/>
      <c r="G225" s="7"/>
      <c r="H225" s="7"/>
    </row>
    <row r="226" spans="1:8" ht="12.75">
      <c r="A226" s="5"/>
      <c r="B226" s="5"/>
      <c r="C226" s="66"/>
      <c r="D226" s="5"/>
      <c r="E226" s="6"/>
      <c r="F226" s="6"/>
      <c r="G226" s="7"/>
      <c r="H226" s="7"/>
    </row>
    <row r="227" spans="1:8" ht="12.75">
      <c r="A227" s="5"/>
      <c r="B227" s="5"/>
      <c r="C227" s="66"/>
      <c r="D227" s="5"/>
      <c r="E227" s="6"/>
      <c r="F227" s="6"/>
      <c r="G227" s="7"/>
      <c r="H227" s="7"/>
    </row>
    <row r="228" spans="1:8" ht="12.75">
      <c r="A228" s="5"/>
      <c r="B228" s="5"/>
      <c r="C228" s="66"/>
      <c r="D228" s="5"/>
      <c r="E228" s="6"/>
      <c r="F228" s="6"/>
      <c r="G228" s="7"/>
      <c r="H228" s="7"/>
    </row>
    <row r="229" spans="1:8" ht="12.75">
      <c r="A229" s="5"/>
      <c r="B229" s="5"/>
      <c r="C229" s="66"/>
      <c r="D229" s="5"/>
      <c r="E229" s="6"/>
      <c r="F229" s="6"/>
      <c r="G229" s="7"/>
      <c r="H229" s="7"/>
    </row>
    <row r="230" spans="1:8" ht="12.75">
      <c r="A230" s="5"/>
      <c r="B230" s="5"/>
      <c r="C230" s="66"/>
      <c r="D230" s="5"/>
      <c r="E230" s="6"/>
      <c r="F230" s="6"/>
      <c r="G230" s="7"/>
      <c r="H230" s="7"/>
    </row>
    <row r="231" spans="1:8" ht="12.75">
      <c r="A231" s="5"/>
      <c r="B231" s="5"/>
      <c r="C231" s="66"/>
      <c r="D231" s="5"/>
      <c r="E231" s="6"/>
      <c r="F231" s="6"/>
      <c r="G231" s="7"/>
      <c r="H231" s="7"/>
    </row>
    <row r="232" spans="1:8" ht="12.75">
      <c r="A232" s="5"/>
      <c r="B232" s="5"/>
      <c r="C232" s="66"/>
      <c r="D232" s="5"/>
      <c r="E232" s="6"/>
      <c r="F232" s="6"/>
      <c r="G232" s="7"/>
      <c r="H232" s="7"/>
    </row>
    <row r="233" spans="1:8" ht="12.75">
      <c r="A233" s="5"/>
      <c r="B233" s="5"/>
      <c r="C233" s="66"/>
      <c r="D233" s="5"/>
      <c r="E233" s="6"/>
      <c r="F233" s="6"/>
      <c r="G233" s="7"/>
      <c r="H233" s="7"/>
    </row>
    <row r="234" spans="1:8" ht="12.75">
      <c r="A234" s="5"/>
      <c r="B234" s="5"/>
      <c r="C234" s="66"/>
      <c r="D234" s="5"/>
      <c r="E234" s="6"/>
      <c r="F234" s="6"/>
      <c r="G234" s="7"/>
      <c r="H234" s="7"/>
    </row>
    <row r="235" spans="1:8" ht="12.75">
      <c r="A235" s="5"/>
      <c r="B235" s="5"/>
      <c r="C235" s="66"/>
      <c r="D235" s="5"/>
      <c r="E235" s="6"/>
      <c r="F235" s="6"/>
      <c r="G235" s="7"/>
      <c r="H235" s="7"/>
    </row>
    <row r="236" spans="1:8" ht="12.75">
      <c r="A236" s="5"/>
      <c r="B236" s="5"/>
      <c r="C236" s="66"/>
      <c r="D236" s="5"/>
      <c r="E236" s="6"/>
      <c r="F236" s="6"/>
      <c r="G236" s="7"/>
      <c r="H236" s="7"/>
    </row>
    <row r="237" spans="1:8" ht="12.75">
      <c r="A237" s="5"/>
      <c r="B237" s="5"/>
      <c r="C237" s="66"/>
      <c r="D237" s="5"/>
      <c r="E237" s="6"/>
      <c r="F237" s="6"/>
      <c r="G237" s="7"/>
      <c r="H237" s="7"/>
    </row>
    <row r="238" spans="1:8" ht="12.75">
      <c r="A238" s="5"/>
      <c r="B238" s="5"/>
      <c r="C238" s="66"/>
      <c r="D238" s="5"/>
      <c r="E238" s="6"/>
      <c r="F238" s="6"/>
      <c r="G238" s="7"/>
      <c r="H238" s="7"/>
    </row>
    <row r="239" spans="1:8" ht="12.75">
      <c r="A239" s="5"/>
      <c r="B239" s="5"/>
      <c r="C239" s="66"/>
      <c r="D239" s="5"/>
      <c r="E239" s="6"/>
      <c r="F239" s="6"/>
      <c r="G239" s="7"/>
      <c r="H239" s="7"/>
    </row>
    <row r="240" spans="1:8" ht="12.75">
      <c r="A240" s="5"/>
      <c r="B240" s="5"/>
      <c r="C240" s="66"/>
      <c r="D240" s="5"/>
      <c r="E240" s="6"/>
      <c r="F240" s="6"/>
      <c r="G240" s="7"/>
      <c r="H240" s="7"/>
    </row>
    <row r="241" spans="1:8" ht="12.75">
      <c r="A241" s="5"/>
      <c r="B241" s="5"/>
      <c r="C241" s="66"/>
      <c r="D241" s="5"/>
      <c r="E241" s="6"/>
      <c r="F241" s="6"/>
      <c r="G241" s="7"/>
      <c r="H241" s="7"/>
    </row>
    <row r="242" spans="1:8" ht="12.75">
      <c r="A242" s="5"/>
      <c r="B242" s="5"/>
      <c r="C242" s="66"/>
      <c r="D242" s="5"/>
      <c r="E242" s="6"/>
      <c r="F242" s="6"/>
      <c r="G242" s="7"/>
      <c r="H242" s="7"/>
    </row>
    <row r="243" spans="1:8" ht="12.75">
      <c r="A243" s="5"/>
      <c r="B243" s="5"/>
      <c r="C243" s="66"/>
      <c r="D243" s="5"/>
      <c r="E243" s="6"/>
      <c r="F243" s="6"/>
      <c r="G243" s="7"/>
      <c r="H243" s="7"/>
    </row>
    <row r="244" spans="1:8" ht="12.75">
      <c r="A244" s="5"/>
      <c r="B244" s="5"/>
      <c r="C244" s="66"/>
      <c r="D244" s="5"/>
      <c r="E244" s="6"/>
      <c r="F244" s="6"/>
      <c r="G244" s="7"/>
      <c r="H244" s="7"/>
    </row>
    <row r="245" spans="1:8" ht="12.75">
      <c r="A245" s="5"/>
      <c r="B245" s="5"/>
      <c r="C245" s="66"/>
      <c r="D245" s="5"/>
      <c r="E245" s="6"/>
      <c r="F245" s="6"/>
      <c r="G245" s="7"/>
      <c r="H245" s="7"/>
    </row>
    <row r="246" spans="1:8" ht="12.75">
      <c r="A246" s="5"/>
      <c r="B246" s="5"/>
      <c r="C246" s="66"/>
      <c r="D246" s="5"/>
      <c r="E246" s="6"/>
      <c r="F246" s="6"/>
      <c r="G246" s="7"/>
      <c r="H246" s="7"/>
    </row>
    <row r="247" spans="1:8" ht="12.75">
      <c r="A247" s="5"/>
      <c r="B247" s="5"/>
      <c r="C247" s="66"/>
      <c r="D247" s="5"/>
      <c r="E247" s="6"/>
      <c r="F247" s="6"/>
      <c r="G247" s="7"/>
      <c r="H247" s="7"/>
    </row>
    <row r="248" spans="1:8" ht="12.75">
      <c r="A248" s="5"/>
      <c r="B248" s="5"/>
      <c r="C248" s="66"/>
      <c r="D248" s="5"/>
      <c r="E248" s="6"/>
      <c r="F248" s="6"/>
      <c r="G248" s="7"/>
      <c r="H248" s="7"/>
    </row>
    <row r="249" spans="1:8" ht="12.75">
      <c r="A249" s="5"/>
      <c r="B249" s="5"/>
      <c r="C249" s="66"/>
      <c r="D249" s="5"/>
      <c r="E249" s="6"/>
      <c r="F249" s="6"/>
      <c r="G249" s="7"/>
      <c r="H249" s="7"/>
    </row>
    <row r="250" spans="1:8" ht="12.75">
      <c r="A250" s="5"/>
      <c r="B250" s="5"/>
      <c r="C250" s="66"/>
      <c r="D250" s="5"/>
      <c r="E250" s="6"/>
      <c r="F250" s="6"/>
      <c r="G250" s="7"/>
      <c r="H250" s="7"/>
    </row>
    <row r="251" spans="1:8" ht="12.75">
      <c r="A251" s="5"/>
      <c r="B251" s="5"/>
      <c r="C251" s="66"/>
      <c r="D251" s="5"/>
      <c r="E251" s="6"/>
      <c r="F251" s="6"/>
      <c r="G251" s="7"/>
      <c r="H251" s="7"/>
    </row>
    <row r="252" spans="1:8" ht="12.75">
      <c r="A252" s="5"/>
      <c r="B252" s="5"/>
      <c r="C252" s="66"/>
      <c r="D252" s="5"/>
      <c r="E252" s="6"/>
      <c r="F252" s="6"/>
      <c r="G252" s="7"/>
      <c r="H252" s="7"/>
    </row>
    <row r="253" spans="1:8" ht="12.75">
      <c r="A253" s="5"/>
      <c r="B253" s="5"/>
      <c r="C253" s="66"/>
      <c r="D253" s="5"/>
      <c r="E253" s="6"/>
      <c r="F253" s="6"/>
      <c r="G253" s="7"/>
      <c r="H253" s="7"/>
    </row>
    <row r="254" spans="1:8" ht="12.75">
      <c r="A254" s="5"/>
      <c r="B254" s="5"/>
      <c r="C254" s="66"/>
      <c r="D254" s="5"/>
      <c r="E254" s="6"/>
      <c r="F254" s="6"/>
      <c r="G254" s="7"/>
      <c r="H254" s="7"/>
    </row>
    <row r="255" spans="1:8" ht="12.75">
      <c r="A255" s="5"/>
      <c r="B255" s="5"/>
      <c r="C255" s="66"/>
      <c r="D255" s="5"/>
      <c r="E255" s="6"/>
      <c r="F255" s="6"/>
      <c r="G255" s="7"/>
      <c r="H255" s="7"/>
    </row>
    <row r="256" spans="1:8" ht="12.75">
      <c r="A256" s="5"/>
      <c r="B256" s="5"/>
      <c r="C256" s="66"/>
      <c r="D256" s="5"/>
      <c r="E256" s="6"/>
      <c r="F256" s="6"/>
      <c r="G256" s="7"/>
      <c r="H256" s="7"/>
    </row>
    <row r="257" spans="1:8" ht="12.75">
      <c r="A257" s="5"/>
      <c r="B257" s="5"/>
      <c r="C257" s="66"/>
      <c r="D257" s="5"/>
      <c r="E257" s="6"/>
      <c r="F257" s="6"/>
      <c r="G257" s="7"/>
      <c r="H257" s="7"/>
    </row>
    <row r="258" spans="1:8" ht="12.75">
      <c r="A258" s="5"/>
      <c r="B258" s="5"/>
      <c r="C258" s="66"/>
      <c r="D258" s="5"/>
      <c r="E258" s="6"/>
      <c r="F258" s="6"/>
      <c r="G258" s="7"/>
      <c r="H258" s="7"/>
    </row>
    <row r="259" spans="1:8" ht="12.75">
      <c r="A259" s="5"/>
      <c r="B259" s="5"/>
      <c r="C259" s="66"/>
      <c r="D259" s="5"/>
      <c r="E259" s="6"/>
      <c r="F259" s="6"/>
      <c r="G259" s="7"/>
      <c r="H259" s="7"/>
    </row>
    <row r="260" spans="1:8" ht="12.75">
      <c r="A260" s="5"/>
      <c r="B260" s="5"/>
      <c r="C260" s="66"/>
      <c r="D260" s="5"/>
      <c r="E260" s="6"/>
      <c r="F260" s="6"/>
      <c r="G260" s="7"/>
      <c r="H260" s="7"/>
    </row>
    <row r="261" spans="1:8" ht="12.75">
      <c r="A261" s="5"/>
      <c r="B261" s="5"/>
      <c r="C261" s="66"/>
      <c r="D261" s="5"/>
      <c r="E261" s="6"/>
      <c r="F261" s="6"/>
      <c r="G261" s="7"/>
      <c r="H261" s="7"/>
    </row>
    <row r="262" spans="1:8" ht="12.75">
      <c r="A262" s="5"/>
      <c r="B262" s="5"/>
      <c r="C262" s="66"/>
      <c r="D262" s="5"/>
      <c r="E262" s="6"/>
      <c r="F262" s="6"/>
      <c r="G262" s="7"/>
      <c r="H262" s="7"/>
    </row>
    <row r="263" spans="1:8" ht="12.75">
      <c r="A263" s="5"/>
      <c r="B263" s="5"/>
      <c r="C263" s="66"/>
      <c r="D263" s="5"/>
      <c r="E263" s="6"/>
      <c r="F263" s="6"/>
      <c r="G263" s="7"/>
      <c r="H263" s="7"/>
    </row>
    <row r="264" spans="1:8" ht="12.75">
      <c r="A264" s="5"/>
      <c r="B264" s="5"/>
      <c r="C264" s="66"/>
      <c r="D264" s="5"/>
      <c r="E264" s="6"/>
      <c r="F264" s="6"/>
      <c r="G264" s="7"/>
      <c r="H264" s="7"/>
    </row>
    <row r="265" spans="1:8" ht="12.75">
      <c r="A265" s="5"/>
      <c r="B265" s="5"/>
      <c r="C265" s="66"/>
      <c r="D265" s="5"/>
      <c r="E265" s="6"/>
      <c r="F265" s="6"/>
      <c r="G265" s="7"/>
      <c r="H265" s="7"/>
    </row>
    <row r="266" spans="1:8" ht="12.75">
      <c r="A266" s="5"/>
      <c r="B266" s="5"/>
      <c r="C266" s="66"/>
      <c r="D266" s="5"/>
      <c r="E266" s="6"/>
      <c r="F266" s="6"/>
      <c r="G266" s="7"/>
      <c r="H266" s="7"/>
    </row>
    <row r="267" spans="1:8" ht="12.75">
      <c r="A267" s="5"/>
      <c r="B267" s="5"/>
      <c r="C267" s="66"/>
      <c r="D267" s="5"/>
      <c r="E267" s="6"/>
      <c r="F267" s="6"/>
      <c r="G267" s="7"/>
      <c r="H267" s="7"/>
    </row>
    <row r="268" spans="1:8" ht="12.75">
      <c r="A268" s="5"/>
      <c r="B268" s="5"/>
      <c r="C268" s="66"/>
      <c r="D268" s="5"/>
      <c r="E268" s="6"/>
      <c r="F268" s="6"/>
      <c r="G268" s="7"/>
      <c r="H268" s="7"/>
    </row>
    <row r="269" spans="1:8" ht="12.75">
      <c r="A269" s="5"/>
      <c r="B269" s="5"/>
      <c r="C269" s="66"/>
      <c r="D269" s="5"/>
      <c r="E269" s="6"/>
      <c r="F269" s="6"/>
      <c r="G269" s="7"/>
      <c r="H269" s="7"/>
    </row>
    <row r="270" spans="1:8" ht="12.75">
      <c r="A270" s="5"/>
      <c r="B270" s="5"/>
      <c r="C270" s="66"/>
      <c r="D270" s="5"/>
      <c r="E270" s="6"/>
      <c r="F270" s="6"/>
      <c r="G270" s="7"/>
      <c r="H270" s="7"/>
    </row>
    <row r="271" spans="1:8" ht="12.75">
      <c r="A271" s="5"/>
      <c r="B271" s="5"/>
      <c r="C271" s="66"/>
      <c r="D271" s="5"/>
      <c r="E271" s="6"/>
      <c r="F271" s="6"/>
      <c r="G271" s="7"/>
      <c r="H271" s="7"/>
    </row>
    <row r="272" spans="1:8" ht="12.75">
      <c r="A272" s="5"/>
      <c r="B272" s="5"/>
      <c r="C272" s="66"/>
      <c r="D272" s="5"/>
      <c r="E272" s="6"/>
      <c r="F272" s="6"/>
      <c r="G272" s="7"/>
      <c r="H272" s="7"/>
    </row>
    <row r="273" spans="1:8" ht="12.75">
      <c r="A273" s="5"/>
      <c r="B273" s="5"/>
      <c r="C273" s="66"/>
      <c r="D273" s="5"/>
      <c r="E273" s="6"/>
      <c r="F273" s="6"/>
      <c r="G273" s="7"/>
      <c r="H273" s="7"/>
    </row>
    <row r="274" spans="1:8" ht="12.75">
      <c r="A274" s="5"/>
      <c r="B274" s="5"/>
      <c r="C274" s="66"/>
      <c r="D274" s="5"/>
      <c r="E274" s="6"/>
      <c r="F274" s="6"/>
      <c r="G274" s="7"/>
      <c r="H274" s="7"/>
    </row>
    <row r="275" spans="1:8" ht="12.75">
      <c r="A275" s="5"/>
      <c r="B275" s="5"/>
      <c r="C275" s="66"/>
      <c r="D275" s="5"/>
      <c r="E275" s="6"/>
      <c r="F275" s="6"/>
      <c r="G275" s="7"/>
      <c r="H275" s="7"/>
    </row>
    <row r="276" spans="1:8" ht="12.75">
      <c r="A276" s="5"/>
      <c r="B276" s="5"/>
      <c r="C276" s="66"/>
      <c r="D276" s="5"/>
      <c r="E276" s="6"/>
      <c r="F276" s="6"/>
      <c r="G276" s="7"/>
      <c r="H276" s="7"/>
    </row>
    <row r="277" spans="1:8" ht="12.75">
      <c r="A277" s="5"/>
      <c r="B277" s="5"/>
      <c r="C277" s="66"/>
      <c r="D277" s="5"/>
      <c r="E277" s="6"/>
      <c r="F277" s="6"/>
      <c r="G277" s="7"/>
      <c r="H277" s="7"/>
    </row>
    <row r="278" spans="1:8" ht="12.75">
      <c r="A278" s="5"/>
      <c r="B278" s="5"/>
      <c r="C278" s="66"/>
      <c r="D278" s="5"/>
      <c r="E278" s="6"/>
      <c r="F278" s="6"/>
      <c r="G278" s="7"/>
      <c r="H278" s="7"/>
    </row>
    <row r="279" spans="1:8" ht="12.75">
      <c r="A279" s="5"/>
      <c r="B279" s="5"/>
      <c r="C279" s="66"/>
      <c r="D279" s="5"/>
      <c r="E279" s="6"/>
      <c r="F279" s="6"/>
      <c r="G279" s="7"/>
      <c r="H279" s="7"/>
    </row>
    <row r="280" spans="1:8" ht="12.75">
      <c r="A280" s="5"/>
      <c r="B280" s="5"/>
      <c r="C280" s="66"/>
      <c r="D280" s="5"/>
      <c r="E280" s="6"/>
      <c r="F280" s="6"/>
      <c r="G280" s="7"/>
      <c r="H280" s="7"/>
    </row>
    <row r="281" spans="1:8" ht="12.75">
      <c r="A281" s="5"/>
      <c r="B281" s="5"/>
      <c r="C281" s="66"/>
      <c r="D281" s="5"/>
      <c r="E281" s="6"/>
      <c r="F281" s="6"/>
      <c r="G281" s="7"/>
      <c r="H281" s="7"/>
    </row>
    <row r="282" spans="1:8" ht="12.75">
      <c r="A282" s="5"/>
      <c r="B282" s="5"/>
      <c r="C282" s="66"/>
      <c r="D282" s="5"/>
      <c r="E282" s="6"/>
      <c r="F282" s="6"/>
      <c r="G282" s="7"/>
      <c r="H282" s="7"/>
    </row>
    <row r="283" spans="1:8" ht="12.75">
      <c r="A283" s="5"/>
      <c r="B283" s="5"/>
      <c r="C283" s="66"/>
      <c r="D283" s="5"/>
      <c r="E283" s="6"/>
      <c r="F283" s="6"/>
      <c r="G283" s="7"/>
      <c r="H283" s="7"/>
    </row>
    <row r="284" spans="1:8" ht="12.75">
      <c r="A284" s="5"/>
      <c r="B284" s="5"/>
      <c r="C284" s="66"/>
      <c r="D284" s="5"/>
      <c r="E284" s="6"/>
      <c r="F284" s="6"/>
      <c r="G284" s="7"/>
      <c r="H284" s="7"/>
    </row>
    <row r="285" spans="1:8" ht="12.75">
      <c r="A285" s="5"/>
      <c r="B285" s="5"/>
      <c r="C285" s="66"/>
      <c r="D285" s="5"/>
      <c r="E285" s="6"/>
      <c r="F285" s="6"/>
      <c r="G285" s="7"/>
      <c r="H285" s="7"/>
    </row>
    <row r="286" spans="1:8" ht="12.75">
      <c r="A286" s="5"/>
      <c r="B286" s="5"/>
      <c r="C286" s="66"/>
      <c r="D286" s="5"/>
      <c r="E286" s="6"/>
      <c r="F286" s="6"/>
      <c r="G286" s="7"/>
      <c r="H286" s="7"/>
    </row>
    <row r="287" spans="1:8" ht="12.75">
      <c r="A287" s="5"/>
      <c r="B287" s="5"/>
      <c r="C287" s="66"/>
      <c r="D287" s="5"/>
      <c r="E287" s="6"/>
      <c r="F287" s="6"/>
      <c r="G287" s="7"/>
      <c r="H287" s="7"/>
    </row>
    <row r="288" spans="1:8" ht="12.75">
      <c r="A288" s="5"/>
      <c r="B288" s="5"/>
      <c r="C288" s="66"/>
      <c r="D288" s="5"/>
      <c r="E288" s="6"/>
      <c r="F288" s="6"/>
      <c r="G288" s="7"/>
      <c r="H288" s="7"/>
    </row>
    <row r="289" spans="1:8" ht="12.75">
      <c r="A289" s="5"/>
      <c r="B289" s="5"/>
      <c r="C289" s="66"/>
      <c r="D289" s="5"/>
      <c r="E289" s="6"/>
      <c r="F289" s="6"/>
      <c r="G289" s="7"/>
      <c r="H289" s="7"/>
    </row>
    <row r="290" spans="1:8" ht="12.75">
      <c r="A290" s="5"/>
      <c r="B290" s="5"/>
      <c r="C290" s="66"/>
      <c r="D290" s="5"/>
      <c r="E290" s="6"/>
      <c r="F290" s="6"/>
      <c r="G290" s="7"/>
      <c r="H290" s="7"/>
    </row>
    <row r="291" spans="1:8" ht="12.75">
      <c r="A291" s="5"/>
      <c r="B291" s="5"/>
      <c r="C291" s="66"/>
      <c r="D291" s="5"/>
      <c r="E291" s="6"/>
      <c r="F291" s="6"/>
      <c r="G291" s="7"/>
      <c r="H291" s="7"/>
    </row>
    <row r="292" spans="1:8" ht="12.75">
      <c r="A292" s="5"/>
      <c r="B292" s="5"/>
      <c r="C292" s="66"/>
      <c r="D292" s="5"/>
      <c r="E292" s="6"/>
      <c r="F292" s="6"/>
      <c r="G292" s="7"/>
      <c r="H292" s="7"/>
    </row>
    <row r="293" spans="1:8" ht="12.75">
      <c r="A293" s="5"/>
      <c r="B293" s="5"/>
      <c r="C293" s="66"/>
      <c r="D293" s="5"/>
      <c r="E293" s="6"/>
      <c r="F293" s="6"/>
      <c r="G293" s="7"/>
      <c r="H293" s="7"/>
    </row>
    <row r="294" spans="1:8" ht="12.75">
      <c r="A294" s="5"/>
      <c r="B294" s="5"/>
      <c r="C294" s="66"/>
      <c r="D294" s="5"/>
      <c r="E294" s="6"/>
      <c r="F294" s="6"/>
      <c r="G294" s="7"/>
      <c r="H294" s="7"/>
    </row>
    <row r="295" spans="1:8" ht="12.75">
      <c r="A295" s="5"/>
      <c r="B295" s="5"/>
      <c r="C295" s="66"/>
      <c r="D295" s="5"/>
      <c r="E295" s="6"/>
      <c r="F295" s="6"/>
      <c r="G295" s="7"/>
      <c r="H295" s="7"/>
    </row>
    <row r="296" spans="1:8" ht="12.75">
      <c r="A296" s="5"/>
      <c r="B296" s="5"/>
      <c r="C296" s="66"/>
      <c r="D296" s="5"/>
      <c r="E296" s="6"/>
      <c r="F296" s="6"/>
      <c r="G296" s="7"/>
      <c r="H296" s="7"/>
    </row>
    <row r="297" spans="1:8" ht="12.75">
      <c r="A297" s="5"/>
      <c r="B297" s="5"/>
      <c r="C297" s="66"/>
      <c r="D297" s="5"/>
      <c r="E297" s="6"/>
      <c r="F297" s="6"/>
      <c r="G297" s="7"/>
      <c r="H297" s="7"/>
    </row>
    <row r="298" spans="1:8" ht="12.75">
      <c r="A298" s="5"/>
      <c r="B298" s="5"/>
      <c r="C298" s="66"/>
      <c r="D298" s="5"/>
      <c r="E298" s="6"/>
      <c r="F298" s="6"/>
      <c r="G298" s="7"/>
      <c r="H298" s="7"/>
    </row>
    <row r="299" spans="1:8" ht="12.75">
      <c r="A299" s="5"/>
      <c r="B299" s="5"/>
      <c r="C299" s="66"/>
      <c r="D299" s="5"/>
      <c r="E299" s="6"/>
      <c r="F299" s="6"/>
      <c r="G299" s="7"/>
      <c r="H299" s="7"/>
    </row>
    <row r="300" spans="1:8" ht="12.75">
      <c r="A300" s="5"/>
      <c r="B300" s="5"/>
      <c r="C300" s="66"/>
      <c r="D300" s="5"/>
      <c r="E300" s="6"/>
      <c r="F300" s="6"/>
      <c r="G300" s="7"/>
      <c r="H300" s="7"/>
    </row>
    <row r="301" spans="1:8" ht="12.75">
      <c r="A301" s="5"/>
      <c r="B301" s="5"/>
      <c r="C301" s="66"/>
      <c r="D301" s="5"/>
      <c r="E301" s="6"/>
      <c r="F301" s="6"/>
      <c r="G301" s="7"/>
      <c r="H301" s="7"/>
    </row>
    <row r="302" spans="1:8" ht="12.75">
      <c r="A302" s="5"/>
      <c r="B302" s="5"/>
      <c r="C302" s="66"/>
      <c r="D302" s="5"/>
      <c r="E302" s="6"/>
      <c r="F302" s="6"/>
      <c r="G302" s="7"/>
      <c r="H302" s="7"/>
    </row>
    <row r="303" spans="1:8" ht="12.75">
      <c r="A303" s="5"/>
      <c r="B303" s="5"/>
      <c r="C303" s="66"/>
      <c r="D303" s="5"/>
      <c r="E303" s="6"/>
      <c r="F303" s="6"/>
      <c r="G303" s="7"/>
      <c r="H303" s="7"/>
    </row>
    <row r="304" spans="1:8" ht="12.75">
      <c r="A304" s="5"/>
      <c r="B304" s="5"/>
      <c r="C304" s="66"/>
      <c r="D304" s="5"/>
      <c r="E304" s="6"/>
      <c r="F304" s="6"/>
      <c r="G304" s="7"/>
      <c r="H304" s="7"/>
    </row>
    <row r="305" spans="1:8" ht="12.75">
      <c r="A305" s="5"/>
      <c r="B305" s="5"/>
      <c r="C305" s="66"/>
      <c r="D305" s="5"/>
      <c r="E305" s="6"/>
      <c r="F305" s="6"/>
      <c r="G305" s="7"/>
      <c r="H305" s="7"/>
    </row>
    <row r="306" spans="1:8" ht="12.75">
      <c r="A306" s="5"/>
      <c r="B306" s="5"/>
      <c r="C306" s="66"/>
      <c r="D306" s="5"/>
      <c r="E306" s="6"/>
      <c r="F306" s="6"/>
      <c r="G306" s="7"/>
      <c r="H306" s="7"/>
    </row>
    <row r="307" spans="1:8" ht="12.75">
      <c r="A307" s="5"/>
      <c r="B307" s="5"/>
      <c r="C307" s="66"/>
      <c r="D307" s="5"/>
      <c r="E307" s="6"/>
      <c r="F307" s="6"/>
      <c r="G307" s="7"/>
      <c r="H307" s="7"/>
    </row>
    <row r="308" spans="1:8" ht="12.75">
      <c r="A308" s="5"/>
      <c r="B308" s="5"/>
      <c r="C308" s="66"/>
      <c r="D308" s="5"/>
      <c r="E308" s="6"/>
      <c r="F308" s="6"/>
      <c r="G308" s="7"/>
      <c r="H308" s="7"/>
    </row>
    <row r="309" spans="1:8" ht="12.75">
      <c r="A309" s="5"/>
      <c r="B309" s="5"/>
      <c r="C309" s="66"/>
      <c r="D309" s="5"/>
      <c r="E309" s="6"/>
      <c r="F309" s="6"/>
      <c r="G309" s="7"/>
      <c r="H309" s="7"/>
    </row>
    <row r="310" spans="1:8" ht="12.75">
      <c r="A310" s="5"/>
      <c r="B310" s="5"/>
      <c r="C310" s="66"/>
      <c r="D310" s="5"/>
      <c r="E310" s="6"/>
      <c r="F310" s="6"/>
      <c r="G310" s="7"/>
      <c r="H310" s="7"/>
    </row>
    <row r="311" spans="1:8" ht="12.75">
      <c r="A311" s="5"/>
      <c r="B311" s="5"/>
      <c r="C311" s="66"/>
      <c r="D311" s="5"/>
      <c r="E311" s="6"/>
      <c r="F311" s="6"/>
      <c r="G311" s="7"/>
      <c r="H311" s="7"/>
    </row>
    <row r="312" spans="1:8" ht="12.75">
      <c r="A312" s="5"/>
      <c r="B312" s="5"/>
      <c r="C312" s="66"/>
      <c r="D312" s="5"/>
      <c r="E312" s="6"/>
      <c r="F312" s="6"/>
      <c r="G312" s="7"/>
      <c r="H312" s="7"/>
    </row>
    <row r="313" spans="1:8" ht="12.75">
      <c r="A313" s="5"/>
      <c r="B313" s="5"/>
      <c r="C313" s="66"/>
      <c r="D313" s="5"/>
      <c r="E313" s="6"/>
      <c r="F313" s="6"/>
      <c r="G313" s="7"/>
      <c r="H313" s="7"/>
    </row>
    <row r="314" spans="1:8" ht="12.75">
      <c r="A314" s="5"/>
      <c r="B314" s="5"/>
      <c r="C314" s="66"/>
      <c r="D314" s="5"/>
      <c r="E314" s="6"/>
      <c r="F314" s="6"/>
      <c r="G314" s="7"/>
      <c r="H314" s="7"/>
    </row>
    <row r="315" spans="1:8" ht="12.75">
      <c r="A315" s="5"/>
      <c r="B315" s="5"/>
      <c r="C315" s="66"/>
      <c r="D315" s="5"/>
      <c r="E315" s="6"/>
      <c r="F315" s="6"/>
      <c r="G315" s="7"/>
      <c r="H315" s="7"/>
    </row>
    <row r="316" spans="1:8" ht="12.75">
      <c r="A316" s="5"/>
      <c r="B316" s="5"/>
      <c r="C316" s="66"/>
      <c r="D316" s="5"/>
      <c r="E316" s="6"/>
      <c r="F316" s="6"/>
      <c r="G316" s="7"/>
      <c r="H316" s="7"/>
    </row>
    <row r="317" spans="1:8" ht="12.75">
      <c r="A317" s="5"/>
      <c r="B317" s="5"/>
      <c r="C317" s="66"/>
      <c r="D317" s="5"/>
      <c r="E317" s="6"/>
      <c r="F317" s="6"/>
      <c r="G317" s="7"/>
      <c r="H317" s="7"/>
    </row>
    <row r="318" spans="1:8" ht="12.75">
      <c r="A318" s="5"/>
      <c r="B318" s="5"/>
      <c r="C318" s="66"/>
      <c r="D318" s="5"/>
      <c r="E318" s="6"/>
      <c r="F318" s="6"/>
      <c r="G318" s="7"/>
      <c r="H318" s="7"/>
    </row>
    <row r="319" spans="1:8" ht="12.75">
      <c r="A319" s="5"/>
      <c r="B319" s="5"/>
      <c r="C319" s="66"/>
      <c r="D319" s="5"/>
      <c r="E319" s="6"/>
      <c r="F319" s="6"/>
      <c r="G319" s="7"/>
      <c r="H319" s="7"/>
    </row>
    <row r="320" spans="1:8" ht="12.75">
      <c r="A320" s="5"/>
      <c r="B320" s="5"/>
      <c r="C320" s="66"/>
      <c r="D320" s="5"/>
      <c r="E320" s="6"/>
      <c r="F320" s="6"/>
      <c r="G320" s="7"/>
      <c r="H320" s="7"/>
    </row>
    <row r="321" spans="1:8" ht="12.75">
      <c r="A321" s="5"/>
      <c r="B321" s="5"/>
      <c r="C321" s="66"/>
      <c r="D321" s="5"/>
      <c r="E321" s="6"/>
      <c r="F321" s="6"/>
      <c r="G321" s="7"/>
      <c r="H321" s="7"/>
    </row>
    <row r="322" spans="1:8" ht="12.75">
      <c r="A322" s="5"/>
      <c r="B322" s="5"/>
      <c r="C322" s="66"/>
      <c r="D322" s="5"/>
      <c r="E322" s="6"/>
      <c r="F322" s="6"/>
      <c r="G322" s="7"/>
      <c r="H322" s="7"/>
    </row>
    <row r="323" spans="1:8" ht="12.75">
      <c r="A323" s="5"/>
      <c r="B323" s="5"/>
      <c r="C323" s="66"/>
      <c r="D323" s="5"/>
      <c r="E323" s="6"/>
      <c r="F323" s="6"/>
      <c r="G323" s="7"/>
      <c r="H323" s="7"/>
    </row>
    <row r="324" spans="1:8" ht="12.75">
      <c r="A324" s="5"/>
      <c r="B324" s="5"/>
      <c r="C324" s="66"/>
      <c r="D324" s="5"/>
      <c r="E324" s="6"/>
      <c r="F324" s="6"/>
      <c r="G324" s="7"/>
      <c r="H324" s="7"/>
    </row>
    <row r="325" spans="1:8" ht="12.75">
      <c r="A325" s="5"/>
      <c r="B325" s="5"/>
      <c r="C325" s="66"/>
      <c r="D325" s="5"/>
      <c r="E325" s="6"/>
      <c r="F325" s="6"/>
      <c r="G325" s="7"/>
      <c r="H325" s="7"/>
    </row>
    <row r="326" spans="1:8" ht="12.75">
      <c r="A326" s="5"/>
      <c r="B326" s="5"/>
      <c r="C326" s="66"/>
      <c r="D326" s="5"/>
      <c r="E326" s="6"/>
      <c r="F326" s="6"/>
      <c r="G326" s="7"/>
      <c r="H326" s="7"/>
    </row>
    <row r="327" spans="1:8" ht="12.75">
      <c r="A327" s="5"/>
      <c r="B327" s="5"/>
      <c r="C327" s="66"/>
      <c r="D327" s="5"/>
      <c r="E327" s="6"/>
      <c r="F327" s="6"/>
      <c r="G327" s="7"/>
      <c r="H327" s="7"/>
    </row>
    <row r="328" spans="1:8" ht="12.75">
      <c r="A328" s="5"/>
      <c r="B328" s="5"/>
      <c r="C328" s="66"/>
      <c r="D328" s="5"/>
      <c r="E328" s="6"/>
      <c r="F328" s="6"/>
      <c r="G328" s="7"/>
      <c r="H328" s="7"/>
    </row>
    <row r="329" spans="1:8" ht="12.75">
      <c r="A329" s="5"/>
      <c r="B329" s="5"/>
      <c r="C329" s="66"/>
      <c r="D329" s="5"/>
      <c r="E329" s="6"/>
      <c r="F329" s="6"/>
      <c r="G329" s="7"/>
      <c r="H329" s="7"/>
    </row>
    <row r="330" spans="1:8" ht="12.75">
      <c r="A330" s="5"/>
      <c r="B330" s="5"/>
      <c r="C330" s="66"/>
      <c r="D330" s="5"/>
      <c r="E330" s="6"/>
      <c r="F330" s="6"/>
      <c r="G330" s="7"/>
      <c r="H330" s="7"/>
    </row>
    <row r="331" spans="1:8" ht="12.75">
      <c r="A331" s="5"/>
      <c r="B331" s="5"/>
      <c r="C331" s="66"/>
      <c r="D331" s="5"/>
      <c r="E331" s="6"/>
      <c r="F331" s="6"/>
      <c r="G331" s="7"/>
      <c r="H331" s="7"/>
    </row>
    <row r="332" spans="1:8" ht="12.75">
      <c r="A332" s="5"/>
      <c r="B332" s="5"/>
      <c r="C332" s="66"/>
      <c r="D332" s="5"/>
      <c r="E332" s="6"/>
      <c r="F332" s="6"/>
      <c r="G332" s="7"/>
      <c r="H332" s="7"/>
    </row>
    <row r="333" spans="1:8" ht="12.75">
      <c r="A333" s="5"/>
      <c r="B333" s="5"/>
      <c r="C333" s="66"/>
      <c r="D333" s="5"/>
      <c r="E333" s="6"/>
      <c r="F333" s="6"/>
      <c r="G333" s="7"/>
      <c r="H333" s="7"/>
    </row>
    <row r="334" spans="1:8" ht="12.75">
      <c r="A334" s="5"/>
      <c r="B334" s="5"/>
      <c r="C334" s="66"/>
      <c r="D334" s="5"/>
      <c r="E334" s="6"/>
      <c r="F334" s="6"/>
      <c r="G334" s="7"/>
      <c r="H334" s="7"/>
    </row>
    <row r="335" spans="1:8" ht="12.75">
      <c r="A335" s="5"/>
      <c r="B335" s="5"/>
      <c r="C335" s="66"/>
      <c r="D335" s="5"/>
      <c r="E335" s="6"/>
      <c r="F335" s="6"/>
      <c r="G335" s="7"/>
      <c r="H335" s="7"/>
    </row>
    <row r="336" spans="1:8" ht="12.75">
      <c r="A336" s="5"/>
      <c r="B336" s="5"/>
      <c r="C336" s="66"/>
      <c r="D336" s="5"/>
      <c r="E336" s="6"/>
      <c r="F336" s="6"/>
      <c r="G336" s="7"/>
      <c r="H336" s="7"/>
    </row>
    <row r="337" spans="1:8" ht="12.75">
      <c r="A337" s="5"/>
      <c r="B337" s="5"/>
      <c r="C337" s="66"/>
      <c r="D337" s="5"/>
      <c r="E337" s="6"/>
      <c r="F337" s="6"/>
      <c r="G337" s="7"/>
      <c r="H337" s="7"/>
    </row>
    <row r="338" spans="1:8" ht="12.75">
      <c r="A338" s="5"/>
      <c r="B338" s="5"/>
      <c r="C338" s="66"/>
      <c r="D338" s="5"/>
      <c r="E338" s="6"/>
      <c r="F338" s="6"/>
      <c r="G338" s="7"/>
      <c r="H338" s="7"/>
    </row>
    <row r="339" spans="1:8" ht="12.75">
      <c r="A339" s="5"/>
      <c r="B339" s="5"/>
      <c r="C339" s="66"/>
      <c r="D339" s="5"/>
      <c r="E339" s="6"/>
      <c r="F339" s="6"/>
      <c r="G339" s="7"/>
      <c r="H339" s="7"/>
    </row>
    <row r="340" spans="1:8" ht="12.75">
      <c r="A340" s="5"/>
      <c r="B340" s="5"/>
      <c r="C340" s="66"/>
      <c r="D340" s="5"/>
      <c r="E340" s="6"/>
      <c r="F340" s="6"/>
      <c r="G340" s="7"/>
      <c r="H340" s="7"/>
    </row>
    <row r="341" spans="1:8" ht="12.75">
      <c r="A341" s="5"/>
      <c r="B341" s="5"/>
      <c r="C341" s="66"/>
      <c r="D341" s="5"/>
      <c r="E341" s="6"/>
      <c r="F341" s="6"/>
      <c r="G341" s="7"/>
      <c r="H341" s="7"/>
    </row>
    <row r="342" spans="1:8" ht="12.75">
      <c r="A342" s="5"/>
      <c r="B342" s="5"/>
      <c r="C342" s="66"/>
      <c r="D342" s="5"/>
      <c r="E342" s="6"/>
      <c r="F342" s="6"/>
      <c r="G342" s="7"/>
      <c r="H342" s="7"/>
    </row>
    <row r="343" spans="1:8" ht="12.75">
      <c r="A343" s="5"/>
      <c r="B343" s="5"/>
      <c r="C343" s="66"/>
      <c r="D343" s="5"/>
      <c r="E343" s="6"/>
      <c r="F343" s="6"/>
      <c r="G343" s="7"/>
      <c r="H343" s="7"/>
    </row>
    <row r="344" spans="1:8" ht="12.75">
      <c r="A344" s="5"/>
      <c r="B344" s="5"/>
      <c r="C344" s="66"/>
      <c r="D344" s="5"/>
      <c r="E344" s="6"/>
      <c r="F344" s="6"/>
      <c r="G344" s="7"/>
      <c r="H344" s="7"/>
    </row>
    <row r="345" spans="1:8" ht="12.75">
      <c r="A345" s="5"/>
      <c r="B345" s="5"/>
      <c r="C345" s="66"/>
      <c r="D345" s="5"/>
      <c r="E345" s="6"/>
      <c r="F345" s="6"/>
      <c r="G345" s="7"/>
      <c r="H345" s="7"/>
    </row>
    <row r="346" spans="1:8" ht="12.75">
      <c r="A346" s="5"/>
      <c r="B346" s="5"/>
      <c r="C346" s="66"/>
      <c r="D346" s="5"/>
      <c r="E346" s="6"/>
      <c r="F346" s="6"/>
      <c r="G346" s="7"/>
      <c r="H346" s="7"/>
    </row>
    <row r="347" spans="1:8" ht="12.75">
      <c r="A347" s="5"/>
      <c r="B347" s="5"/>
      <c r="C347" s="66"/>
      <c r="D347" s="5"/>
      <c r="E347" s="6"/>
      <c r="F347" s="6"/>
      <c r="G347" s="7"/>
      <c r="H347" s="7"/>
    </row>
    <row r="348" spans="1:8" ht="12.75">
      <c r="A348" s="5"/>
      <c r="B348" s="5"/>
      <c r="C348" s="66"/>
      <c r="D348" s="5"/>
      <c r="E348" s="6"/>
      <c r="F348" s="6"/>
      <c r="G348" s="7"/>
      <c r="H348" s="7"/>
    </row>
    <row r="349" spans="1:8" ht="12.75">
      <c r="A349" s="5"/>
      <c r="B349" s="5"/>
      <c r="C349" s="66"/>
      <c r="D349" s="5"/>
      <c r="E349" s="6"/>
      <c r="F349" s="6"/>
      <c r="G349" s="7"/>
      <c r="H349" s="7"/>
    </row>
    <row r="350" spans="1:8" ht="12.75">
      <c r="A350" s="5"/>
      <c r="B350" s="5"/>
      <c r="C350" s="66"/>
      <c r="D350" s="5"/>
      <c r="E350" s="6"/>
      <c r="F350" s="6"/>
      <c r="G350" s="7"/>
      <c r="H350" s="7"/>
    </row>
    <row r="351" spans="1:8" ht="12.75">
      <c r="A351" s="5"/>
      <c r="B351" s="5"/>
      <c r="C351" s="66"/>
      <c r="D351" s="5"/>
      <c r="E351" s="6"/>
      <c r="F351" s="6"/>
      <c r="G351" s="7"/>
      <c r="H351" s="7"/>
    </row>
    <row r="352" spans="1:8" ht="12.75">
      <c r="A352" s="5"/>
      <c r="B352" s="5"/>
      <c r="C352" s="66"/>
      <c r="D352" s="5"/>
      <c r="E352" s="6"/>
      <c r="F352" s="6"/>
      <c r="G352" s="7"/>
      <c r="H352" s="7"/>
    </row>
    <row r="353" spans="1:8" ht="12.75">
      <c r="A353" s="5"/>
      <c r="B353" s="5"/>
      <c r="C353" s="66"/>
      <c r="D353" s="5"/>
      <c r="E353" s="6"/>
      <c r="F353" s="6"/>
      <c r="G353" s="7"/>
      <c r="H353" s="7"/>
    </row>
    <row r="354" spans="1:8" ht="12.75">
      <c r="A354" s="5"/>
      <c r="B354" s="5"/>
      <c r="C354" s="66"/>
      <c r="D354" s="5"/>
      <c r="E354" s="6"/>
      <c r="F354" s="6"/>
      <c r="G354" s="7"/>
      <c r="H354" s="7"/>
    </row>
    <row r="355" spans="1:8" ht="12.75">
      <c r="A355" s="5"/>
      <c r="B355" s="5"/>
      <c r="C355" s="66"/>
      <c r="D355" s="5"/>
      <c r="E355" s="6"/>
      <c r="F355" s="6"/>
      <c r="G355" s="7"/>
      <c r="H355" s="7"/>
    </row>
    <row r="356" spans="1:8" ht="12.75">
      <c r="A356" s="5"/>
      <c r="B356" s="5"/>
      <c r="C356" s="66"/>
      <c r="D356" s="5"/>
      <c r="E356" s="6"/>
      <c r="F356" s="6"/>
      <c r="G356" s="7"/>
      <c r="H356" s="7"/>
    </row>
    <row r="357" spans="1:8" ht="12.75">
      <c r="A357" s="5"/>
      <c r="B357" s="5"/>
      <c r="C357" s="66"/>
      <c r="D357" s="5"/>
      <c r="E357" s="6"/>
      <c r="F357" s="6"/>
      <c r="G357" s="7"/>
      <c r="H357" s="7"/>
    </row>
    <row r="358" spans="1:8" ht="12.75">
      <c r="A358" s="5"/>
      <c r="B358" s="5"/>
      <c r="C358" s="66"/>
      <c r="D358" s="5"/>
      <c r="E358" s="6"/>
      <c r="F358" s="6"/>
      <c r="G358" s="7"/>
      <c r="H358" s="7"/>
    </row>
    <row r="359" spans="1:8" ht="12.75">
      <c r="A359" s="5"/>
      <c r="B359" s="5"/>
      <c r="C359" s="66"/>
      <c r="D359" s="5"/>
      <c r="E359" s="6"/>
      <c r="F359" s="6"/>
      <c r="G359" s="7"/>
      <c r="H359" s="7"/>
    </row>
    <row r="360" spans="1:8" ht="12.75">
      <c r="A360" s="5"/>
      <c r="B360" s="5"/>
      <c r="C360" s="66"/>
      <c r="D360" s="5"/>
      <c r="E360" s="6"/>
      <c r="F360" s="6"/>
      <c r="G360" s="7"/>
      <c r="H360" s="7"/>
    </row>
    <row r="361" spans="1:8" ht="12.75">
      <c r="A361" s="5"/>
      <c r="B361" s="5"/>
      <c r="C361" s="66"/>
      <c r="D361" s="5"/>
      <c r="E361" s="6"/>
      <c r="F361" s="6"/>
      <c r="G361" s="7"/>
      <c r="H361" s="7"/>
    </row>
    <row r="362" spans="1:8" ht="12.75">
      <c r="A362" s="5"/>
      <c r="B362" s="5"/>
      <c r="C362" s="66"/>
      <c r="D362" s="5"/>
      <c r="E362" s="6"/>
      <c r="F362" s="6"/>
      <c r="G362" s="7"/>
      <c r="H362" s="7"/>
    </row>
    <row r="363" spans="1:8" ht="12.75">
      <c r="A363" s="5"/>
      <c r="B363" s="5"/>
      <c r="C363" s="66"/>
      <c r="D363" s="5"/>
      <c r="E363" s="6"/>
      <c r="F363" s="6"/>
      <c r="G363" s="7"/>
      <c r="H363" s="7"/>
    </row>
    <row r="364" spans="1:8" ht="12.75">
      <c r="A364" s="5"/>
      <c r="B364" s="5"/>
      <c r="C364" s="66"/>
      <c r="D364" s="5"/>
      <c r="E364" s="6"/>
      <c r="F364" s="6"/>
      <c r="G364" s="7"/>
      <c r="H364" s="7"/>
    </row>
    <row r="365" spans="1:8" ht="12.75">
      <c r="A365" s="5"/>
      <c r="B365" s="5"/>
      <c r="C365" s="66"/>
      <c r="D365" s="5"/>
      <c r="E365" s="6"/>
      <c r="F365" s="6"/>
      <c r="G365" s="7"/>
      <c r="H365" s="7"/>
    </row>
    <row r="366" spans="1:8" ht="12.75">
      <c r="A366" s="5"/>
      <c r="B366" s="5"/>
      <c r="C366" s="66"/>
      <c r="D366" s="5"/>
      <c r="E366" s="6"/>
      <c r="F366" s="6"/>
      <c r="G366" s="7"/>
      <c r="H366" s="7"/>
    </row>
    <row r="367" spans="1:8" ht="12.75">
      <c r="A367" s="5"/>
      <c r="B367" s="5"/>
      <c r="C367" s="66"/>
      <c r="D367" s="5"/>
      <c r="E367" s="6"/>
      <c r="F367" s="6"/>
      <c r="G367" s="7"/>
      <c r="H367" s="7"/>
    </row>
    <row r="368" spans="1:8" ht="12.75">
      <c r="A368" s="5"/>
      <c r="B368" s="5"/>
      <c r="C368" s="66"/>
      <c r="D368" s="5"/>
      <c r="E368" s="6"/>
      <c r="F368" s="6"/>
      <c r="G368" s="7"/>
      <c r="H368" s="7"/>
    </row>
  </sheetData>
  <sheetProtection/>
  <mergeCells count="1">
    <mergeCell ref="A185:A186"/>
  </mergeCells>
  <printOptions/>
  <pageMargins left="0.7874015748031497" right="0.3937007874015748" top="0.984251968503937" bottom="1.1811023622047245" header="0.5118110236220472" footer="0.5118110236220472"/>
  <pageSetup horizontalDpi="300" verticalDpi="300" orientation="portrait" scale="87" r:id="rId1"/>
  <headerFooter alignWithMargins="0">
    <oddFooter>&amp;L&amp;8Załącznik Nr  1 - do załącznika  Nr 1  zarządzenia Nr 34/11 Burmistrza Myszyńca z d. 30.08.2011 r.w spr. informacji o przebiegu 
wyk.budż.gm.Myszyniec oraz o przebiegu wyk.planów finan.samorz.inst.kultury za I półrocze 2011 r.&amp;R&amp;8Strona &amp;P z &amp;N</oddFooter>
  </headerFooter>
  <colBreaks count="1" manualBreakCount="1">
    <brk id="9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Urzad</cp:lastModifiedBy>
  <cp:lastPrinted>2011-08-30T10:34:20Z</cp:lastPrinted>
  <dcterms:created xsi:type="dcterms:W3CDTF">2005-08-10T07:02:34Z</dcterms:created>
  <dcterms:modified xsi:type="dcterms:W3CDTF">2011-08-30T10:34:44Z</dcterms:modified>
  <cp:category/>
  <cp:version/>
  <cp:contentType/>
  <cp:contentStatus/>
</cp:coreProperties>
</file>