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'doc1'!$A$1:$K$49</definedName>
  </definedNames>
  <calcPr fullCalcOnLoad="1"/>
</workbook>
</file>

<file path=xl/sharedStrings.xml><?xml version="1.0" encoding="utf-8"?>
<sst xmlns="http://schemas.openxmlformats.org/spreadsheetml/2006/main" count="123" uniqueCount="104">
  <si>
    <t>1</t>
  </si>
  <si>
    <t>Wieloletnia Prognoza Finansowa</t>
  </si>
  <si>
    <t>L.p.</t>
  </si>
  <si>
    <t>Wyszczególnienie</t>
  </si>
  <si>
    <t>Wykonanie 2008</t>
  </si>
  <si>
    <t>Wykonanie 2009</t>
  </si>
  <si>
    <t>Plan 3kw. 2010</t>
  </si>
  <si>
    <t>Przewidywane wykonanie 2010</t>
  </si>
  <si>
    <t>Prognoza 2011</t>
  </si>
  <si>
    <t>Prognoza 2012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</si>
  <si>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</si>
  <si>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</si>
  <si>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</si>
  <si>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</si>
  <si>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</si>
  <si>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</si>
  <si>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</si>
  <si>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2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</si>
  <si>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</si>
  <si>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</si>
  <si>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</si>
  <si>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</si>
  <si>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JST</t>
  </si>
  <si>
    <t>2c</t>
  </si>
  <si>
    <t xml:space="preserve"> z tytułu gwarancji i poręczeń, w tym:</t>
  </si>
  <si>
    <t>2d</t>
  </si>
  <si>
    <t xml:space="preserve">  gwarancje i poręczenia podlegające wyłączeniu z limitów spłaty zobowiązań z art. 243 ufp/169sufp</t>
  </si>
  <si>
    <t>2e</t>
  </si>
  <si>
    <t xml:space="preserve"> wydatki bieżące objęte limitem art. 226 ust. 4 ufp</t>
  </si>
  <si>
    <t>3</t>
  </si>
  <si>
    <t>Różnica (1-2)</t>
  </si>
  <si>
    <t>Prognoza 2013</t>
  </si>
  <si>
    <t>Prognoza 2014</t>
  </si>
  <si>
    <t>Prognoza 2015</t>
  </si>
  <si>
    <t>4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</si>
  <si>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</si>
  <si>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</si>
  <si>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</si>
  <si>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5</t>
  </si>
  <si>
    <t>Inne przychody nie związane z zaciągnięciem długu</t>
  </si>
  <si>
    <t>6</t>
  </si>
  <si>
    <t>Środki do dyspozycji (3+4+5)</t>
  </si>
  <si>
    <t>7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</si>
  <si>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</si>
  <si>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</si>
  <si>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</si>
  <si>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</si>
  <si>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</si>
  <si>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8</t>
  </si>
  <si>
    <t>Inne rozchody (bez spłaty długu np. udzielane pożyczki)</t>
  </si>
  <si>
    <t>9</t>
  </si>
  <si>
    <t>Środki do dyspozycji (6-7-8)</t>
  </si>
  <si>
    <t>10</t>
  </si>
  <si>
    <t>Wydatki majątkowe, w tym:</t>
  </si>
  <si>
    <t>10a</t>
  </si>
  <si>
    <t xml:space="preserve"> wydatki majątkowe objęte limitem art. 226 ust. 4 ufp</t>
  </si>
  <si>
    <t>11</t>
  </si>
  <si>
    <t>Przychody (kredyty, pożyczki, emisje obligacji)</t>
  </si>
  <si>
    <t>12</t>
  </si>
  <si>
    <t>Rozliczenie budżetu (9-10+11)</t>
  </si>
  <si>
    <t>13</t>
  </si>
  <si>
    <t>Kwota długu, w tym:</t>
  </si>
  <si>
    <t>13a</t>
  </si>
  <si>
    <t xml:space="preserve"> łączna kwota wyłączeń z art. 243 ust. 3 pkt 1 ufp oraz art. 170 ust. 3 sufp</t>
  </si>
  <si>
    <t>13b</t>
  </si>
  <si>
    <t xml:space="preserve"> kwota wyłączeń z art. 243 ust. 3 pkt 1 ufp oraz art. 170 ust. 3 sufp przypadająca na dany rok budżetowy</t>
  </si>
  <si>
    <t>14</t>
  </si>
  <si>
    <t>Kwota zobowiązań związku współtworzonego przez jst przypadających do spłaty w danym roku budżetowym podlegająca doliczeniu zgodnie z art. 244 ufp</t>
  </si>
  <si>
    <t>15</t>
  </si>
  <si>
    <t>Planowana łączna kwota spłaty zobowiązań</t>
  </si>
  <si>
    <t>15a</t>
  </si>
  <si>
    <t>Maksymalny dopuszczalny wskaźnik spłaty z art. 243 ufp</t>
  </si>
  <si>
    <t>16</t>
  </si>
  <si>
    <t>Spełnienie wskaźnika spłaty z art. 243 ufp po uwzględnieniu art. 244 ufp</t>
  </si>
  <si>
    <t>TAK</t>
  </si>
  <si>
    <t>17</t>
  </si>
  <si>
    <t>Planowana łączna kwota spłaty zobowiązań do dochodów ogółem -max 15% z art. 169 sufp</t>
  </si>
  <si>
    <t>18</t>
  </si>
  <si>
    <t>Zadłużenie/dochody ogółem [(13–13a):1] - max 60% z art. 170 sufp</t>
  </si>
  <si>
    <t>19</t>
  </si>
  <si>
    <t>Wydatki bieżące razem (2 + 7b)</t>
  </si>
  <si>
    <t>20</t>
  </si>
  <si>
    <t>Wydatki ogółem (10+19)</t>
  </si>
  <si>
    <t>21</t>
  </si>
  <si>
    <t>Wynik budżetu (1 - 20)</t>
  </si>
  <si>
    <t>22</t>
  </si>
  <si>
    <t>Przychody budżetu (4+5+11)</t>
  </si>
  <si>
    <t>23</t>
  </si>
  <si>
    <t>Rozchody budżetu (7a + 8)</t>
  </si>
  <si>
    <t>0</t>
  </si>
  <si>
    <t>15b</t>
  </si>
  <si>
    <t>15c</t>
  </si>
  <si>
    <t xml:space="preserve">Pomocniczo do wypełnienia 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</si>
  <si>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</si>
  <si>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</si>
  <si>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</si>
  <si>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</si>
  <si>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</si>
  <si>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</si>
  <si>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</si>
  <si>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</si>
  <si>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Wydatki bieżące ogółem</t>
  </si>
  <si>
    <t xml:space="preserve">Przewodniczący Rady Miejskiej </t>
  </si>
  <si>
    <t>Sławomir Świtaj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</si>
</sst>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33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33" borderId="0" xfId="0" applyNumberFormat="1" applyFont="1" applyFill="1" applyAlignment="1" applyProtection="1">
      <alignment vertical="center" wrapText="1"/>
      <protection locked="0"/>
    </xf>
    <xf numFmtId="49" fontId="5" fillId="33" borderId="11" xfId="0" applyNumberFormat="1" applyFont="1" applyFill="1" applyBorder="1" applyAlignment="1" applyProtection="1">
      <alignment vertical="center" wrapText="1"/>
      <protection locked="0"/>
    </xf>
    <xf numFmtId="49" fontId="6" fillId="33" borderId="11" xfId="0" applyNumberFormat="1" applyFont="1" applyFill="1" applyBorder="1" applyAlignment="1" applyProtection="1">
      <alignment vertical="center" wrapText="1"/>
      <protection locked="0"/>
    </xf>
    <xf numFmtId="49" fontId="7" fillId="33" borderId="11" xfId="0" applyNumberFormat="1" applyFont="1" applyFill="1" applyBorder="1" applyAlignment="1" applyProtection="1">
      <alignment vertical="center" wrapText="1"/>
      <protection locked="0"/>
    </xf>
    <xf numFmtId="49" fontId="4" fillId="33" borderId="0" xfId="0" applyNumberFormat="1" applyFont="1" applyFill="1" applyAlignment="1" applyProtection="1">
      <alignment vertical="center"/>
      <protection locked="0"/>
    </xf>
    <xf numFmtId="49" fontId="5" fillId="33" borderId="12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1" xfId="0" applyNumberFormat="1" applyFont="1" applyFill="1" applyBorder="1" applyAlignment="1" applyProtection="1">
      <alignment vertical="center" wrapText="1"/>
      <protection locked="0"/>
    </xf>
    <xf numFmtId="4" fontId="6" fillId="33" borderId="12" xfId="0" applyNumberFormat="1" applyFont="1" applyFill="1" applyBorder="1" applyAlignment="1" applyProtection="1">
      <alignment vertical="center" wrapText="1"/>
      <protection locked="0"/>
    </xf>
    <xf numFmtId="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1" xfId="0" applyNumberFormat="1" applyFont="1" applyFill="1" applyBorder="1" applyAlignment="1" applyProtection="1">
      <alignment vertical="center" wrapText="1"/>
      <protection locked="0"/>
    </xf>
    <xf numFmtId="4" fontId="7" fillId="33" borderId="12" xfId="0" applyNumberFormat="1" applyFont="1" applyFill="1" applyBorder="1" applyAlignment="1" applyProtection="1">
      <alignment vertical="center" wrapText="1"/>
      <protection locked="0"/>
    </xf>
    <xf numFmtId="10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 horizontal="left"/>
      <protection locked="0"/>
    </xf>
    <xf numFmtId="0" fontId="9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7" fillId="34" borderId="11" xfId="0" applyNumberFormat="1" applyFont="1" applyFill="1" applyBorder="1" applyAlignment="1" applyProtection="1">
      <alignment vertical="center" wrapText="1"/>
      <protection locked="0"/>
    </xf>
    <xf numFmtId="4" fontId="6" fillId="34" borderId="11" xfId="0" applyNumberFormat="1" applyFont="1" applyFill="1" applyBorder="1" applyAlignment="1" applyProtection="1">
      <alignment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showGridLines="0" tabSelected="1" zoomScalePageLayoutView="0" workbookViewId="0" topLeftCell="A1">
      <selection activeCell="J13" sqref="J13"/>
    </sheetView>
  </sheetViews>
  <sheetFormatPr defaultColWidth="9.33203125" defaultRowHeight="12.75"/>
  <cols>
    <col min="1" max="1" width="4.33203125" style="0" customWidth="1"/>
    <col min="2" max="2" width="42" style="0" customWidth="1"/>
    <col min="3" max="11" width="13.83203125" style="0" customWidth="1"/>
    <col min="12" max="19" width="13.83203125" style="0" hidden="1" customWidth="1"/>
    <col min="20" max="20" width="0" style="0" hidden="1" customWidth="1"/>
  </cols>
  <sheetData>
    <row r="1" spans="1:9" ht="24" customHeight="1">
      <c r="A1" s="3"/>
      <c r="B1" s="3"/>
      <c r="C1" s="3"/>
      <c r="D1" s="3"/>
      <c r="E1" s="3"/>
      <c r="F1" s="3"/>
      <c r="G1" s="3"/>
      <c r="H1" s="10"/>
      <c r="I1" s="3"/>
    </row>
    <row r="2" spans="1:9" ht="31.5" customHeight="1">
      <c r="A2" s="8" t="s">
        <v>1</v>
      </c>
      <c r="B2" s="4"/>
      <c r="C2" s="4"/>
      <c r="D2" s="3"/>
      <c r="E2" s="3"/>
      <c r="F2" s="3"/>
      <c r="G2" s="3"/>
      <c r="H2" s="3"/>
      <c r="I2" s="3"/>
    </row>
    <row r="3" spans="1:9" ht="5.25" customHeight="1">
      <c r="A3" s="3"/>
      <c r="B3" s="3"/>
      <c r="C3" s="3"/>
      <c r="D3" s="3"/>
      <c r="E3" s="3"/>
      <c r="F3" s="3"/>
      <c r="G3" s="3"/>
      <c r="H3" s="3"/>
      <c r="I3" s="3"/>
    </row>
    <row r="4" spans="1:19" ht="39.75" customHeight="1">
      <c r="A4" s="5" t="s">
        <v>2</v>
      </c>
      <c r="B4" s="5" t="s">
        <v>3</v>
      </c>
      <c r="C4" s="1" t="s">
        <v>4</v>
      </c>
      <c r="D4" s="1" t="s">
        <v>5</v>
      </c>
      <c r="E4" s="1" t="s">
        <v>6</v>
      </c>
      <c r="F4" s="5" t="s">
        <v>7</v>
      </c>
      <c r="G4" s="5" t="s">
        <v>8</v>
      </c>
      <c r="H4" s="5" t="s">
        <v>9</v>
      </c>
      <c r="I4" s="5" t="s">
        <v>31</v>
      </c>
      <c r="J4" s="5" t="s">
        <v>32</v>
      </c>
      <c r="K4" s="9" t="s">
        <v>33</v>
      </c>
      <c r="L4" s="9" t="s">
        <v>93</v>
      </c>
      <c r="M4" s="9" t="s">
        <v>94</v>
      </c>
      <c r="N4" s="9" t="s">
        <v>95</v>
      </c>
      <c r="O4" s="9" t="s">
        <v>96</v>
      </c>
      <c r="P4" s="9" t="s">
        <v>97</v>
      </c>
      <c r="Q4" s="9" t="s">
        <v>98</v>
      </c>
      <c r="R4" s="9" t="s">
        <v>99</v>
      </c>
      <c r="S4" s="9" t="s">
        <v>100</v>
      </c>
    </row>
    <row r="5" spans="1:19" ht="34.5" customHeight="1">
      <c r="A5" s="6" t="s">
        <v>0</v>
      </c>
      <c r="B5" s="6" t="s">
        <v>10</v>
      </c>
      <c r="C5" s="13">
        <f>C6+C7</f>
        <v>27898155.040000003</v>
      </c>
      <c r="D5" s="13">
        <f aca="true" t="shared" si="0" ref="D5:K5">D6+D7</f>
        <v>30465829.47</v>
      </c>
      <c r="E5" s="13">
        <f t="shared" si="0"/>
        <v>47154475</v>
      </c>
      <c r="F5" s="13">
        <f t="shared" si="0"/>
        <v>38043834.18</v>
      </c>
      <c r="G5" s="13">
        <f t="shared" si="0"/>
        <v>45482895.22</v>
      </c>
      <c r="H5" s="13">
        <f t="shared" si="0"/>
        <v>43586950.6</v>
      </c>
      <c r="I5" s="13">
        <f t="shared" si="0"/>
        <v>29251706.6</v>
      </c>
      <c r="J5" s="13">
        <f t="shared" si="0"/>
        <v>29690823.8</v>
      </c>
      <c r="K5" s="13">
        <f t="shared" si="0"/>
        <v>30154674</v>
      </c>
      <c r="L5" s="13">
        <f aca="true" t="shared" si="1" ref="L5:S5">L6+L7</f>
        <v>0</v>
      </c>
      <c r="M5" s="13">
        <f t="shared" si="1"/>
        <v>0</v>
      </c>
      <c r="N5" s="13">
        <f t="shared" si="1"/>
        <v>0</v>
      </c>
      <c r="O5" s="13">
        <f t="shared" si="1"/>
        <v>0</v>
      </c>
      <c r="P5" s="13">
        <f t="shared" si="1"/>
        <v>0</v>
      </c>
      <c r="Q5" s="13">
        <f t="shared" si="1"/>
        <v>0</v>
      </c>
      <c r="R5" s="13">
        <f t="shared" si="1"/>
        <v>0</v>
      </c>
      <c r="S5" s="13">
        <f t="shared" si="1"/>
        <v>0</v>
      </c>
    </row>
    <row r="6" spans="1:19" ht="34.5" customHeight="1">
      <c r="A6" s="7" t="s">
        <v>11</v>
      </c>
      <c r="B6" s="7" t="s">
        <v>12</v>
      </c>
      <c r="C6" s="16">
        <v>26996008.53</v>
      </c>
      <c r="D6" s="16">
        <v>28250698.61</v>
      </c>
      <c r="E6" s="16">
        <v>28240581</v>
      </c>
      <c r="F6" s="17">
        <v>30042285.06</v>
      </c>
      <c r="G6" s="17">
        <v>27085017.22</v>
      </c>
      <c r="H6" s="17">
        <v>28245364.6</v>
      </c>
      <c r="I6" s="17">
        <v>28251706.6</v>
      </c>
      <c r="J6" s="17">
        <v>28690823.8</v>
      </c>
      <c r="K6" s="18">
        <v>29154674</v>
      </c>
      <c r="L6" s="18"/>
      <c r="M6" s="18"/>
      <c r="N6" s="18"/>
      <c r="O6" s="18"/>
      <c r="P6" s="18"/>
      <c r="Q6" s="18"/>
      <c r="R6" s="18"/>
      <c r="S6" s="18"/>
    </row>
    <row r="7" spans="1:19" ht="34.5" customHeight="1">
      <c r="A7" s="7" t="s">
        <v>13</v>
      </c>
      <c r="B7" s="7" t="s">
        <v>14</v>
      </c>
      <c r="C7" s="16">
        <v>902146.51</v>
      </c>
      <c r="D7" s="16">
        <v>2215130.86</v>
      </c>
      <c r="E7" s="16">
        <v>18913894</v>
      </c>
      <c r="F7" s="17">
        <v>8001549.12</v>
      </c>
      <c r="G7" s="17">
        <v>18397878</v>
      </c>
      <c r="H7" s="17">
        <v>15341586</v>
      </c>
      <c r="I7" s="17">
        <v>1000000</v>
      </c>
      <c r="J7" s="17">
        <v>1000000</v>
      </c>
      <c r="K7" s="18">
        <v>1000000</v>
      </c>
      <c r="L7" s="18"/>
      <c r="M7" s="18"/>
      <c r="N7" s="18"/>
      <c r="O7" s="18"/>
      <c r="P7" s="18"/>
      <c r="Q7" s="18"/>
      <c r="R7" s="18"/>
      <c r="S7" s="18"/>
    </row>
    <row r="8" spans="1:19" ht="34.5" customHeight="1">
      <c r="A8" s="7" t="s">
        <v>15</v>
      </c>
      <c r="B8" s="7" t="s">
        <v>16</v>
      </c>
      <c r="C8" s="16">
        <v>340222.92</v>
      </c>
      <c r="D8" s="16">
        <v>189077.37</v>
      </c>
      <c r="E8" s="16">
        <v>300030</v>
      </c>
      <c r="F8" s="17">
        <v>310553.79</v>
      </c>
      <c r="G8" s="17">
        <v>300000</v>
      </c>
      <c r="H8" s="17">
        <v>300000</v>
      </c>
      <c r="I8" s="17">
        <v>300000</v>
      </c>
      <c r="J8" s="17">
        <v>300000</v>
      </c>
      <c r="K8" s="18">
        <v>300000</v>
      </c>
      <c r="L8" s="18"/>
      <c r="M8" s="18"/>
      <c r="N8" s="18"/>
      <c r="O8" s="18"/>
      <c r="P8" s="18"/>
      <c r="Q8" s="18"/>
      <c r="R8" s="18"/>
      <c r="S8" s="18"/>
    </row>
    <row r="9" spans="1:19" ht="34.5" customHeight="1">
      <c r="A9" s="6" t="s">
        <v>17</v>
      </c>
      <c r="B9" s="6" t="s">
        <v>18</v>
      </c>
      <c r="C9" s="13">
        <v>20411047.07</v>
      </c>
      <c r="D9" s="13">
        <v>21264297.74</v>
      </c>
      <c r="E9" s="13">
        <v>23869346</v>
      </c>
      <c r="F9" s="13">
        <v>23821145</v>
      </c>
      <c r="G9" s="13">
        <v>23528163.22</v>
      </c>
      <c r="H9" s="13">
        <v>24621791</v>
      </c>
      <c r="I9" s="13">
        <v>25038609</v>
      </c>
      <c r="J9" s="13">
        <v>25530687</v>
      </c>
      <c r="K9" s="13">
        <v>25989674</v>
      </c>
      <c r="L9" s="13">
        <f aca="true" t="shared" si="2" ref="L9:S9">L52-L22</f>
        <v>0</v>
      </c>
      <c r="M9" s="13">
        <f t="shared" si="2"/>
        <v>0</v>
      </c>
      <c r="N9" s="13">
        <f t="shared" si="2"/>
        <v>0</v>
      </c>
      <c r="O9" s="13">
        <f t="shared" si="2"/>
        <v>0</v>
      </c>
      <c r="P9" s="13">
        <f t="shared" si="2"/>
        <v>0</v>
      </c>
      <c r="Q9" s="13">
        <f t="shared" si="2"/>
        <v>0</v>
      </c>
      <c r="R9" s="13">
        <f t="shared" si="2"/>
        <v>0</v>
      </c>
      <c r="S9" s="13">
        <f t="shared" si="2"/>
        <v>0</v>
      </c>
    </row>
    <row r="10" spans="1:19" ht="34.5" customHeight="1">
      <c r="A10" s="7" t="s">
        <v>19</v>
      </c>
      <c r="B10" s="7" t="s">
        <v>20</v>
      </c>
      <c r="C10" s="16">
        <v>9642506.63</v>
      </c>
      <c r="D10" s="16">
        <v>10285685</v>
      </c>
      <c r="E10" s="16">
        <v>11822561.74</v>
      </c>
      <c r="F10" s="17">
        <v>10984856.4</v>
      </c>
      <c r="G10" s="17">
        <v>11610562.24</v>
      </c>
      <c r="H10" s="17">
        <v>11606368</v>
      </c>
      <c r="I10" s="17">
        <v>12186686</v>
      </c>
      <c r="J10" s="17">
        <v>12186686</v>
      </c>
      <c r="K10" s="18">
        <v>12186686</v>
      </c>
      <c r="L10" s="18"/>
      <c r="M10" s="18"/>
      <c r="N10" s="18"/>
      <c r="O10" s="18"/>
      <c r="P10" s="18"/>
      <c r="Q10" s="18"/>
      <c r="R10" s="18"/>
      <c r="S10" s="18"/>
    </row>
    <row r="11" spans="1:19" ht="34.5" customHeight="1">
      <c r="A11" s="7" t="s">
        <v>21</v>
      </c>
      <c r="B11" s="7" t="s">
        <v>22</v>
      </c>
      <c r="C11" s="16">
        <v>1157598.84</v>
      </c>
      <c r="D11" s="16">
        <v>1366132.45</v>
      </c>
      <c r="E11" s="16">
        <v>1546468</v>
      </c>
      <c r="F11" s="17">
        <v>1367571.99</v>
      </c>
      <c r="G11" s="17">
        <v>1485413</v>
      </c>
      <c r="H11" s="17">
        <v>1559616</v>
      </c>
      <c r="I11" s="17">
        <v>1590808</v>
      </c>
      <c r="J11" s="17">
        <v>1622625</v>
      </c>
      <c r="K11" s="18">
        <v>1655077</v>
      </c>
      <c r="L11" s="18"/>
      <c r="M11" s="18"/>
      <c r="N11" s="18"/>
      <c r="O11" s="18"/>
      <c r="P11" s="18"/>
      <c r="Q11" s="18"/>
      <c r="R11" s="18"/>
      <c r="S11" s="18"/>
    </row>
    <row r="12" spans="1:19" ht="34.5" customHeight="1">
      <c r="A12" s="7" t="s">
        <v>23</v>
      </c>
      <c r="B12" s="7" t="s">
        <v>24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8"/>
      <c r="M12" s="18"/>
      <c r="N12" s="18"/>
      <c r="O12" s="18"/>
      <c r="P12" s="18"/>
      <c r="Q12" s="18"/>
      <c r="R12" s="18"/>
      <c r="S12" s="18"/>
    </row>
    <row r="13" spans="1:19" ht="34.5" customHeight="1">
      <c r="A13" s="7" t="s">
        <v>25</v>
      </c>
      <c r="B13" s="7" t="s">
        <v>26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8"/>
      <c r="M13" s="18"/>
      <c r="N13" s="18"/>
      <c r="O13" s="18"/>
      <c r="P13" s="18"/>
      <c r="Q13" s="18"/>
      <c r="R13" s="18"/>
      <c r="S13" s="18"/>
    </row>
    <row r="14" spans="1:19" ht="34.5" customHeight="1">
      <c r="A14" s="7" t="s">
        <v>27</v>
      </c>
      <c r="B14" s="7" t="s">
        <v>28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8"/>
      <c r="M14" s="18"/>
      <c r="N14" s="18"/>
      <c r="O14" s="18"/>
      <c r="P14" s="18"/>
      <c r="Q14" s="18"/>
      <c r="R14" s="18"/>
      <c r="S14" s="18"/>
    </row>
    <row r="15" spans="1:19" ht="34.5" customHeight="1">
      <c r="A15" s="6" t="s">
        <v>29</v>
      </c>
      <c r="B15" s="6" t="s">
        <v>30</v>
      </c>
      <c r="C15" s="13">
        <f>C5-C9</f>
        <v>7487107.9700000025</v>
      </c>
      <c r="D15" s="13">
        <f aca="true" t="shared" si="3" ref="D15:K15">D5-D9</f>
        <v>9201531.73</v>
      </c>
      <c r="E15" s="13">
        <f t="shared" si="3"/>
        <v>23285129</v>
      </c>
      <c r="F15" s="13">
        <f t="shared" si="3"/>
        <v>14222689.18</v>
      </c>
      <c r="G15" s="13">
        <f t="shared" si="3"/>
        <v>21954732</v>
      </c>
      <c r="H15" s="13">
        <f t="shared" si="3"/>
        <v>18965159.6</v>
      </c>
      <c r="I15" s="13">
        <f t="shared" si="3"/>
        <v>4213097.6000000015</v>
      </c>
      <c r="J15" s="13">
        <f t="shared" si="3"/>
        <v>4160136.8000000007</v>
      </c>
      <c r="K15" s="13">
        <f t="shared" si="3"/>
        <v>4165000</v>
      </c>
      <c r="L15" s="13">
        <f aca="true" t="shared" si="4" ref="L15:S15">L5-L9</f>
        <v>0</v>
      </c>
      <c r="M15" s="13">
        <f t="shared" si="4"/>
        <v>0</v>
      </c>
      <c r="N15" s="13">
        <f t="shared" si="4"/>
        <v>0</v>
      </c>
      <c r="O15" s="13">
        <f t="shared" si="4"/>
        <v>0</v>
      </c>
      <c r="P15" s="13">
        <f t="shared" si="4"/>
        <v>0</v>
      </c>
      <c r="Q15" s="13">
        <f t="shared" si="4"/>
        <v>0</v>
      </c>
      <c r="R15" s="13">
        <f t="shared" si="4"/>
        <v>0</v>
      </c>
      <c r="S15" s="13">
        <f t="shared" si="4"/>
        <v>0</v>
      </c>
    </row>
    <row r="16" spans="1:19" ht="34.5" customHeight="1">
      <c r="A16" s="6" t="s">
        <v>34</v>
      </c>
      <c r="B16" s="6" t="s">
        <v>35</v>
      </c>
      <c r="C16" s="13">
        <v>6999979.02</v>
      </c>
      <c r="D16" s="13">
        <v>10716688.92</v>
      </c>
      <c r="E16" s="13">
        <v>5490421.25</v>
      </c>
      <c r="F16" s="14">
        <v>10970900.4</v>
      </c>
      <c r="G16" s="32">
        <v>8188778.11</v>
      </c>
      <c r="H16" s="14">
        <v>0</v>
      </c>
      <c r="I16" s="14">
        <v>0</v>
      </c>
      <c r="J16" s="14">
        <v>0</v>
      </c>
      <c r="K16" s="15">
        <v>0</v>
      </c>
      <c r="L16" s="15"/>
      <c r="M16" s="15"/>
      <c r="N16" s="15"/>
      <c r="O16" s="15"/>
      <c r="P16" s="15"/>
      <c r="Q16" s="15"/>
      <c r="R16" s="15"/>
      <c r="S16" s="15"/>
    </row>
    <row r="17" spans="1:19" ht="45">
      <c r="A17" s="7" t="s">
        <v>36</v>
      </c>
      <c r="B17" s="7" t="s">
        <v>37</v>
      </c>
      <c r="C17" s="16">
        <v>0</v>
      </c>
      <c r="D17" s="16">
        <v>0</v>
      </c>
      <c r="E17" s="16">
        <v>5490421.25</v>
      </c>
      <c r="F17" s="17">
        <v>1590895.39</v>
      </c>
      <c r="G17" s="17">
        <v>8188778.11</v>
      </c>
      <c r="H17" s="17">
        <v>0</v>
      </c>
      <c r="I17" s="17">
        <v>0</v>
      </c>
      <c r="J17" s="17">
        <v>0</v>
      </c>
      <c r="K17" s="18">
        <v>0</v>
      </c>
      <c r="L17" s="18"/>
      <c r="M17" s="18"/>
      <c r="N17" s="18"/>
      <c r="O17" s="18"/>
      <c r="P17" s="18"/>
      <c r="Q17" s="18"/>
      <c r="R17" s="18"/>
      <c r="S17" s="18"/>
    </row>
    <row r="18" spans="1:19" ht="34.5" customHeight="1">
      <c r="A18" s="6" t="s">
        <v>38</v>
      </c>
      <c r="B18" s="6" t="s">
        <v>39</v>
      </c>
      <c r="C18" s="13">
        <v>0</v>
      </c>
      <c r="D18" s="13">
        <v>0</v>
      </c>
      <c r="E18" s="13">
        <v>0</v>
      </c>
      <c r="F18" s="14">
        <v>0</v>
      </c>
      <c r="G18" s="14">
        <v>421413</v>
      </c>
      <c r="H18" s="14">
        <v>0</v>
      </c>
      <c r="I18" s="14">
        <v>0</v>
      </c>
      <c r="J18" s="14">
        <v>0</v>
      </c>
      <c r="K18" s="15">
        <v>0</v>
      </c>
      <c r="L18" s="15"/>
      <c r="M18" s="15"/>
      <c r="N18" s="15"/>
      <c r="O18" s="15"/>
      <c r="P18" s="15"/>
      <c r="Q18" s="15"/>
      <c r="R18" s="15"/>
      <c r="S18" s="15"/>
    </row>
    <row r="19" spans="1:19" ht="34.5" customHeight="1">
      <c r="A19" s="6" t="s">
        <v>40</v>
      </c>
      <c r="B19" s="6" t="s">
        <v>41</v>
      </c>
      <c r="C19" s="13">
        <f>C15+C16+C18</f>
        <v>14487086.990000002</v>
      </c>
      <c r="D19" s="13">
        <f aca="true" t="shared" si="5" ref="D19:K19">D15+D16+D18</f>
        <v>19918220.65</v>
      </c>
      <c r="E19" s="13">
        <f t="shared" si="5"/>
        <v>28775550.25</v>
      </c>
      <c r="F19" s="13">
        <f t="shared" si="5"/>
        <v>25193589.58</v>
      </c>
      <c r="G19" s="13">
        <f t="shared" si="5"/>
        <v>30564923.11</v>
      </c>
      <c r="H19" s="13">
        <f t="shared" si="5"/>
        <v>18965159.6</v>
      </c>
      <c r="I19" s="13">
        <f t="shared" si="5"/>
        <v>4213097.6000000015</v>
      </c>
      <c r="J19" s="13">
        <f t="shared" si="5"/>
        <v>4160136.8000000007</v>
      </c>
      <c r="K19" s="13">
        <f t="shared" si="5"/>
        <v>4165000</v>
      </c>
      <c r="L19" s="13">
        <f aca="true" t="shared" si="6" ref="L19:S19">L15+L16+L18</f>
        <v>0</v>
      </c>
      <c r="M19" s="13">
        <f t="shared" si="6"/>
        <v>0</v>
      </c>
      <c r="N19" s="13">
        <f t="shared" si="6"/>
        <v>0</v>
      </c>
      <c r="O19" s="13">
        <f t="shared" si="6"/>
        <v>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</row>
    <row r="20" spans="1:19" ht="34.5" customHeight="1">
      <c r="A20" s="6" t="s">
        <v>42</v>
      </c>
      <c r="B20" s="6" t="s">
        <v>43</v>
      </c>
      <c r="C20" s="13">
        <f>C21+C22</f>
        <v>1013664.3</v>
      </c>
      <c r="D20" s="13">
        <f aca="true" t="shared" si="7" ref="D20:K20">D21+D22</f>
        <v>366435.05</v>
      </c>
      <c r="E20" s="13">
        <f t="shared" si="7"/>
        <v>848635.25</v>
      </c>
      <c r="F20" s="13">
        <f t="shared" si="7"/>
        <v>677887.95</v>
      </c>
      <c r="G20" s="13">
        <f t="shared" si="7"/>
        <v>611970.11</v>
      </c>
      <c r="H20" s="13">
        <f t="shared" si="7"/>
        <v>675159.6</v>
      </c>
      <c r="I20" s="13">
        <f t="shared" si="7"/>
        <v>613097.6</v>
      </c>
      <c r="J20" s="13">
        <f t="shared" si="7"/>
        <v>360136.8</v>
      </c>
      <c r="K20" s="13">
        <f t="shared" si="7"/>
        <v>365000</v>
      </c>
      <c r="L20" s="13">
        <f aca="true" t="shared" si="8" ref="L20:S20">L21+L22</f>
        <v>0</v>
      </c>
      <c r="M20" s="13">
        <f t="shared" si="8"/>
        <v>0</v>
      </c>
      <c r="N20" s="13">
        <f t="shared" si="8"/>
        <v>0</v>
      </c>
      <c r="O20" s="13">
        <f t="shared" si="8"/>
        <v>0</v>
      </c>
      <c r="P20" s="13">
        <f t="shared" si="8"/>
        <v>0</v>
      </c>
      <c r="Q20" s="13">
        <f t="shared" si="8"/>
        <v>0</v>
      </c>
      <c r="R20" s="13">
        <f t="shared" si="8"/>
        <v>0</v>
      </c>
      <c r="S20" s="13">
        <f t="shared" si="8"/>
        <v>0</v>
      </c>
    </row>
    <row r="21" spans="1:19" ht="34.5" customHeight="1">
      <c r="A21" s="7" t="s">
        <v>44</v>
      </c>
      <c r="B21" s="7" t="s">
        <v>45</v>
      </c>
      <c r="C21" s="16">
        <v>951525</v>
      </c>
      <c r="D21" s="16">
        <v>320994</v>
      </c>
      <c r="E21" s="16">
        <v>748635.25</v>
      </c>
      <c r="F21" s="17">
        <v>607045.35</v>
      </c>
      <c r="G21" s="31">
        <v>511970.11</v>
      </c>
      <c r="H21" s="17">
        <v>595159.6</v>
      </c>
      <c r="I21" s="17">
        <v>543097.6</v>
      </c>
      <c r="J21" s="17">
        <v>310136.8</v>
      </c>
      <c r="K21" s="18">
        <v>300000</v>
      </c>
      <c r="L21" s="18"/>
      <c r="M21" s="18"/>
      <c r="N21" s="18"/>
      <c r="O21" s="18"/>
      <c r="P21" s="18"/>
      <c r="Q21" s="18"/>
      <c r="R21" s="18"/>
      <c r="S21" s="18"/>
    </row>
    <row r="22" spans="1:19" ht="34.5" customHeight="1">
      <c r="A22" s="7" t="s">
        <v>46</v>
      </c>
      <c r="B22" s="7" t="s">
        <v>47</v>
      </c>
      <c r="C22" s="16">
        <v>62139.3</v>
      </c>
      <c r="D22" s="16">
        <v>45441.05</v>
      </c>
      <c r="E22" s="16">
        <v>100000</v>
      </c>
      <c r="F22" s="17">
        <v>70842.6</v>
      </c>
      <c r="G22" s="17">
        <v>100000</v>
      </c>
      <c r="H22" s="17">
        <v>80000</v>
      </c>
      <c r="I22" s="17">
        <v>70000</v>
      </c>
      <c r="J22" s="17">
        <v>50000</v>
      </c>
      <c r="K22" s="18">
        <v>65000</v>
      </c>
      <c r="L22" s="18"/>
      <c r="M22" s="18"/>
      <c r="N22" s="18"/>
      <c r="O22" s="18"/>
      <c r="P22" s="18"/>
      <c r="Q22" s="18"/>
      <c r="R22" s="18"/>
      <c r="S22" s="18"/>
    </row>
    <row r="23" spans="1:19" ht="34.5" customHeight="1">
      <c r="A23" s="6" t="s">
        <v>48</v>
      </c>
      <c r="B23" s="6" t="s">
        <v>49</v>
      </c>
      <c r="C23" s="13">
        <v>0</v>
      </c>
      <c r="D23" s="13">
        <v>0</v>
      </c>
      <c r="E23" s="13">
        <v>0</v>
      </c>
      <c r="F23" s="14">
        <v>421413</v>
      </c>
      <c r="G23" s="14">
        <v>0</v>
      </c>
      <c r="H23" s="14">
        <v>0</v>
      </c>
      <c r="I23" s="14">
        <v>0</v>
      </c>
      <c r="J23" s="14">
        <v>0</v>
      </c>
      <c r="K23" s="15">
        <v>0</v>
      </c>
      <c r="L23" s="15"/>
      <c r="M23" s="15"/>
      <c r="N23" s="15"/>
      <c r="O23" s="15"/>
      <c r="P23" s="15"/>
      <c r="Q23" s="15"/>
      <c r="R23" s="15"/>
      <c r="S23" s="15"/>
    </row>
    <row r="24" spans="1:19" ht="34.5" customHeight="1">
      <c r="A24" s="6" t="s">
        <v>50</v>
      </c>
      <c r="B24" s="6" t="s">
        <v>51</v>
      </c>
      <c r="C24" s="13">
        <f>C19-C20-C23</f>
        <v>13473422.690000001</v>
      </c>
      <c r="D24" s="13">
        <f aca="true" t="shared" si="9" ref="D24:K24">D19-D20-D23</f>
        <v>19551785.599999998</v>
      </c>
      <c r="E24" s="13">
        <f t="shared" si="9"/>
        <v>27926915</v>
      </c>
      <c r="F24" s="13">
        <f t="shared" si="9"/>
        <v>24094288.63</v>
      </c>
      <c r="G24" s="13">
        <f t="shared" si="9"/>
        <v>29952953</v>
      </c>
      <c r="H24" s="13">
        <f t="shared" si="9"/>
        <v>18290000</v>
      </c>
      <c r="I24" s="13">
        <f t="shared" si="9"/>
        <v>3600000.0000000014</v>
      </c>
      <c r="J24" s="13">
        <f t="shared" si="9"/>
        <v>3800000.000000001</v>
      </c>
      <c r="K24" s="13">
        <f t="shared" si="9"/>
        <v>3800000</v>
      </c>
      <c r="L24" s="13">
        <f aca="true" t="shared" si="10" ref="L24:S24">L19-L20-L23</f>
        <v>0</v>
      </c>
      <c r="M24" s="13">
        <f t="shared" si="10"/>
        <v>0</v>
      </c>
      <c r="N24" s="13">
        <f t="shared" si="10"/>
        <v>0</v>
      </c>
      <c r="O24" s="13">
        <f t="shared" si="10"/>
        <v>0</v>
      </c>
      <c r="P24" s="13">
        <f t="shared" si="10"/>
        <v>0</v>
      </c>
      <c r="Q24" s="13">
        <f t="shared" si="10"/>
        <v>0</v>
      </c>
      <c r="R24" s="13">
        <f t="shared" si="10"/>
        <v>0</v>
      </c>
      <c r="S24" s="13">
        <f t="shared" si="10"/>
        <v>0</v>
      </c>
    </row>
    <row r="25" spans="1:19" ht="34.5" customHeight="1">
      <c r="A25" s="6" t="s">
        <v>52</v>
      </c>
      <c r="B25" s="6" t="s">
        <v>53</v>
      </c>
      <c r="C25" s="13">
        <v>3512332.68</v>
      </c>
      <c r="D25" s="13">
        <v>9795998.07</v>
      </c>
      <c r="E25" s="13">
        <v>30469502</v>
      </c>
      <c r="F25" s="14">
        <v>15742741.97</v>
      </c>
      <c r="G25" s="14">
        <v>30836347</v>
      </c>
      <c r="H25" s="14">
        <v>18120000</v>
      </c>
      <c r="I25" s="14">
        <v>3600000</v>
      </c>
      <c r="J25" s="14">
        <v>3800000</v>
      </c>
      <c r="K25" s="15">
        <v>3800000</v>
      </c>
      <c r="L25" s="15"/>
      <c r="M25" s="15"/>
      <c r="N25" s="15"/>
      <c r="O25" s="15"/>
      <c r="P25" s="15"/>
      <c r="Q25" s="15"/>
      <c r="R25" s="15"/>
      <c r="S25" s="15"/>
    </row>
    <row r="26" spans="1:19" ht="34.5" customHeight="1">
      <c r="A26" s="7" t="s">
        <v>54</v>
      </c>
      <c r="B26" s="7" t="s">
        <v>55</v>
      </c>
      <c r="C26" s="16"/>
      <c r="D26" s="16"/>
      <c r="E26" s="16"/>
      <c r="F26" s="17"/>
      <c r="G26" s="17">
        <v>14208516</v>
      </c>
      <c r="H26" s="17">
        <v>17455949</v>
      </c>
      <c r="I26" s="17"/>
      <c r="J26" s="17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34.5" customHeight="1">
      <c r="A27" s="6" t="s">
        <v>56</v>
      </c>
      <c r="B27" s="6" t="s">
        <v>57</v>
      </c>
      <c r="C27" s="13">
        <v>365000</v>
      </c>
      <c r="D27" s="13">
        <v>1215000</v>
      </c>
      <c r="E27" s="13">
        <v>2542587</v>
      </c>
      <c r="F27" s="14">
        <v>0</v>
      </c>
      <c r="G27" s="14">
        <v>883394</v>
      </c>
      <c r="H27" s="14">
        <v>0</v>
      </c>
      <c r="I27" s="14">
        <v>0</v>
      </c>
      <c r="J27" s="14">
        <v>0</v>
      </c>
      <c r="K27" s="15">
        <v>0</v>
      </c>
      <c r="L27" s="15"/>
      <c r="M27" s="15"/>
      <c r="N27" s="15"/>
      <c r="O27" s="15"/>
      <c r="P27" s="15"/>
      <c r="Q27" s="15"/>
      <c r="R27" s="15"/>
      <c r="S27" s="15"/>
    </row>
    <row r="28" spans="1:19" ht="34.5" customHeight="1">
      <c r="A28" s="6" t="s">
        <v>58</v>
      </c>
      <c r="B28" s="6" t="s">
        <v>59</v>
      </c>
      <c r="C28" s="13">
        <f>C24-C25+C27</f>
        <v>10326090.010000002</v>
      </c>
      <c r="D28" s="13">
        <f aca="true" t="shared" si="11" ref="D28:K28">D24-D25+D27</f>
        <v>10970787.529999997</v>
      </c>
      <c r="E28" s="13">
        <f t="shared" si="11"/>
        <v>0</v>
      </c>
      <c r="F28" s="13">
        <f t="shared" si="11"/>
        <v>8351546.659999998</v>
      </c>
      <c r="G28" s="13">
        <f t="shared" si="11"/>
        <v>0</v>
      </c>
      <c r="H28" s="13">
        <f t="shared" si="11"/>
        <v>170000</v>
      </c>
      <c r="I28" s="13">
        <f t="shared" si="11"/>
        <v>1.3969838619232178E-09</v>
      </c>
      <c r="J28" s="13">
        <f t="shared" si="11"/>
        <v>9.313225746154785E-10</v>
      </c>
      <c r="K28" s="13">
        <f t="shared" si="11"/>
        <v>0</v>
      </c>
      <c r="L28" s="13">
        <f aca="true" t="shared" si="12" ref="L28:S28">L24-L25+L27</f>
        <v>0</v>
      </c>
      <c r="M28" s="13">
        <f t="shared" si="12"/>
        <v>0</v>
      </c>
      <c r="N28" s="13">
        <f t="shared" si="12"/>
        <v>0</v>
      </c>
      <c r="O28" s="13">
        <f t="shared" si="12"/>
        <v>0</v>
      </c>
      <c r="P28" s="13">
        <f t="shared" si="12"/>
        <v>0</v>
      </c>
      <c r="Q28" s="13">
        <f t="shared" si="12"/>
        <v>0</v>
      </c>
      <c r="R28" s="13">
        <f t="shared" si="12"/>
        <v>0</v>
      </c>
      <c r="S28" s="13">
        <f t="shared" si="12"/>
        <v>0</v>
      </c>
    </row>
    <row r="29" spans="1:19" ht="34.5" customHeight="1">
      <c r="A29" s="6" t="s">
        <v>60</v>
      </c>
      <c r="B29" s="6" t="s">
        <v>61</v>
      </c>
      <c r="C29" s="13">
        <v>1494869.81</v>
      </c>
      <c r="D29" s="13">
        <v>2295605.36</v>
      </c>
      <c r="E29" s="13">
        <v>1546970.11</v>
      </c>
      <c r="F29" s="14">
        <v>1546970.11</v>
      </c>
      <c r="G29" s="32">
        <v>1246408.11</v>
      </c>
      <c r="H29" s="14">
        <v>776238</v>
      </c>
      <c r="I29" s="14">
        <v>400000</v>
      </c>
      <c r="J29" s="14">
        <v>300000</v>
      </c>
      <c r="K29" s="15">
        <v>0</v>
      </c>
      <c r="L29" s="15"/>
      <c r="M29" s="15"/>
      <c r="N29" s="15"/>
      <c r="O29" s="15"/>
      <c r="P29" s="15"/>
      <c r="Q29" s="15"/>
      <c r="R29" s="15"/>
      <c r="S29" s="15"/>
    </row>
    <row r="30" spans="1:19" ht="34.5" customHeight="1">
      <c r="A30" s="7" t="s">
        <v>62</v>
      </c>
      <c r="B30" s="7" t="s">
        <v>63</v>
      </c>
      <c r="C30" s="16">
        <v>0</v>
      </c>
      <c r="D30" s="16">
        <v>0</v>
      </c>
      <c r="E30" s="16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</row>
    <row r="31" spans="1:19" ht="34.5" customHeight="1">
      <c r="A31" s="7" t="s">
        <v>64</v>
      </c>
      <c r="B31" s="7" t="s">
        <v>65</v>
      </c>
      <c r="C31" s="16">
        <v>0</v>
      </c>
      <c r="D31" s="16">
        <v>0</v>
      </c>
      <c r="E31" s="16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</row>
    <row r="32" spans="1:19" ht="56.25">
      <c r="A32" s="6" t="s">
        <v>66</v>
      </c>
      <c r="B32" s="6" t="s">
        <v>67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</row>
    <row r="33" spans="1:19" ht="34.5" customHeight="1">
      <c r="A33" s="6" t="s">
        <v>68</v>
      </c>
      <c r="B33" s="6" t="s">
        <v>69</v>
      </c>
      <c r="C33" s="19">
        <f>(C20+C12)/C5</f>
        <v>0.03633445647379268</v>
      </c>
      <c r="D33" s="19">
        <f aca="true" t="shared" si="13" ref="D33:K33">(D20+D12)/D5</f>
        <v>0.012027739154807263</v>
      </c>
      <c r="E33" s="19">
        <f t="shared" si="13"/>
        <v>0.017996918638156823</v>
      </c>
      <c r="F33" s="19">
        <f t="shared" si="13"/>
        <v>0.017818602267916834</v>
      </c>
      <c r="G33" s="19">
        <f t="shared" si="13"/>
        <v>0.013454950636715425</v>
      </c>
      <c r="H33" s="19">
        <f t="shared" si="13"/>
        <v>0.015489948039631843</v>
      </c>
      <c r="I33" s="19">
        <f t="shared" si="13"/>
        <v>0.02095937882817408</v>
      </c>
      <c r="J33" s="19">
        <f t="shared" si="13"/>
        <v>0.01212956576839744</v>
      </c>
      <c r="K33" s="19">
        <f t="shared" si="13"/>
        <v>0.012104259525405581</v>
      </c>
      <c r="L33" s="19" t="e">
        <f aca="true" t="shared" si="14" ref="L33:S33">(L20+L12)/L5</f>
        <v>#DIV/0!</v>
      </c>
      <c r="M33" s="19" t="e">
        <f t="shared" si="14"/>
        <v>#DIV/0!</v>
      </c>
      <c r="N33" s="19" t="e">
        <f t="shared" si="14"/>
        <v>#DIV/0!</v>
      </c>
      <c r="O33" s="19" t="e">
        <f t="shared" si="14"/>
        <v>#DIV/0!</v>
      </c>
      <c r="P33" s="19" t="e">
        <f t="shared" si="14"/>
        <v>#DIV/0!</v>
      </c>
      <c r="Q33" s="19" t="e">
        <f t="shared" si="14"/>
        <v>#DIV/0!</v>
      </c>
      <c r="R33" s="19" t="e">
        <f t="shared" si="14"/>
        <v>#DIV/0!</v>
      </c>
      <c r="S33" s="19" t="e">
        <f t="shared" si="14"/>
        <v>#DIV/0!</v>
      </c>
    </row>
    <row r="34" spans="1:19" ht="34.5" customHeight="1">
      <c r="A34" s="6" t="s">
        <v>70</v>
      </c>
      <c r="B34" s="6" t="s">
        <v>71</v>
      </c>
      <c r="C34" s="2" t="s">
        <v>89</v>
      </c>
      <c r="D34" s="2" t="s">
        <v>89</v>
      </c>
      <c r="E34" s="2" t="s">
        <v>89</v>
      </c>
      <c r="F34" s="6" t="s">
        <v>89</v>
      </c>
      <c r="G34" s="14">
        <v>19.23</v>
      </c>
      <c r="H34" s="14">
        <v>14.6</v>
      </c>
      <c r="I34" s="14">
        <v>9.74</v>
      </c>
      <c r="J34" s="14">
        <v>10.33</v>
      </c>
      <c r="K34" s="15">
        <v>10.59</v>
      </c>
      <c r="L34" s="15">
        <f aca="true" t="shared" si="15" ref="L34:S34">(J36+I36+K36)/3</f>
        <v>0.11510426140101615</v>
      </c>
      <c r="M34" s="15" t="e">
        <f t="shared" si="15"/>
        <v>#DIV/0!</v>
      </c>
      <c r="N34" s="15" t="e">
        <f t="shared" si="15"/>
        <v>#DIV/0!</v>
      </c>
      <c r="O34" s="15" t="e">
        <f t="shared" si="15"/>
        <v>#DIV/0!</v>
      </c>
      <c r="P34" s="15" t="e">
        <f t="shared" si="15"/>
        <v>#DIV/0!</v>
      </c>
      <c r="Q34" s="15" t="e">
        <f t="shared" si="15"/>
        <v>#DIV/0!</v>
      </c>
      <c r="R34" s="15" t="e">
        <f t="shared" si="15"/>
        <v>#DIV/0!</v>
      </c>
      <c r="S34" s="15" t="e">
        <f t="shared" si="15"/>
        <v>#DIV/0!</v>
      </c>
    </row>
    <row r="35" spans="1:19" ht="34.5" customHeight="1" hidden="1">
      <c r="A35" s="6" t="s">
        <v>90</v>
      </c>
      <c r="B35" s="6"/>
      <c r="C35" s="19">
        <f>(C20+C12+C32)/C5</f>
        <v>0.03633445647379268</v>
      </c>
      <c r="D35" s="19">
        <f aca="true" t="shared" si="16" ref="D35:K35">(D20+D12+D32)/D5</f>
        <v>0.012027739154807263</v>
      </c>
      <c r="E35" s="19">
        <f t="shared" si="16"/>
        <v>0.017996918638156823</v>
      </c>
      <c r="F35" s="19">
        <f t="shared" si="16"/>
        <v>0.017818602267916834</v>
      </c>
      <c r="G35" s="19">
        <f t="shared" si="16"/>
        <v>0.013454950636715425</v>
      </c>
      <c r="H35" s="19">
        <f t="shared" si="16"/>
        <v>0.015489948039631843</v>
      </c>
      <c r="I35" s="19">
        <f t="shared" si="16"/>
        <v>0.02095937882817408</v>
      </c>
      <c r="J35" s="19">
        <f t="shared" si="16"/>
        <v>0.01212956576839744</v>
      </c>
      <c r="K35" s="19">
        <f t="shared" si="16"/>
        <v>0.012104259525405581</v>
      </c>
      <c r="L35" s="19" t="e">
        <f aca="true" t="shared" si="17" ref="L35:S35">(L20+L12+L32)/L5</f>
        <v>#DIV/0!</v>
      </c>
      <c r="M35" s="19" t="e">
        <f t="shared" si="17"/>
        <v>#DIV/0!</v>
      </c>
      <c r="N35" s="19" t="e">
        <f t="shared" si="17"/>
        <v>#DIV/0!</v>
      </c>
      <c r="O35" s="19" t="e">
        <f t="shared" si="17"/>
        <v>#DIV/0!</v>
      </c>
      <c r="P35" s="19" t="e">
        <f t="shared" si="17"/>
        <v>#DIV/0!</v>
      </c>
      <c r="Q35" s="19" t="e">
        <f t="shared" si="17"/>
        <v>#DIV/0!</v>
      </c>
      <c r="R35" s="19" t="e">
        <f t="shared" si="17"/>
        <v>#DIV/0!</v>
      </c>
      <c r="S35" s="19" t="e">
        <f t="shared" si="17"/>
        <v>#DIV/0!</v>
      </c>
    </row>
    <row r="36" spans="1:19" ht="34.5" customHeight="1" hidden="1">
      <c r="A36" s="6" t="s">
        <v>91</v>
      </c>
      <c r="B36" s="6"/>
      <c r="C36" s="19">
        <f>(C6-C40+C8)/C5</f>
        <v>0.24600354647681388</v>
      </c>
      <c r="D36" s="19">
        <f aca="true" t="shared" si="18" ref="D36:K36">(D6-D40+D8)/D5</f>
        <v>0.23403390992590628</v>
      </c>
      <c r="E36" s="19">
        <f t="shared" si="18"/>
        <v>0.09694233686198393</v>
      </c>
      <c r="F36" s="19">
        <f t="shared" si="18"/>
        <v>0.16982650117312642</v>
      </c>
      <c r="G36" s="19">
        <f t="shared" si="18"/>
        <v>0.08259927126072693</v>
      </c>
      <c r="H36" s="19">
        <f t="shared" si="18"/>
        <v>0.08818175043426876</v>
      </c>
      <c r="I36" s="19">
        <f t="shared" si="18"/>
        <v>0.11770587087729101</v>
      </c>
      <c r="J36" s="19">
        <f t="shared" si="18"/>
        <v>0.11485490678773287</v>
      </c>
      <c r="K36" s="19">
        <f t="shared" si="18"/>
        <v>0.11275200653802459</v>
      </c>
      <c r="L36" s="19" t="e">
        <f aca="true" t="shared" si="19" ref="L36:S36">(L6-L40+L8)/L5</f>
        <v>#DIV/0!</v>
      </c>
      <c r="M36" s="19" t="e">
        <f t="shared" si="19"/>
        <v>#DIV/0!</v>
      </c>
      <c r="N36" s="19" t="e">
        <f t="shared" si="19"/>
        <v>#DIV/0!</v>
      </c>
      <c r="O36" s="19" t="e">
        <f t="shared" si="19"/>
        <v>#DIV/0!</v>
      </c>
      <c r="P36" s="19" t="e">
        <f t="shared" si="19"/>
        <v>#DIV/0!</v>
      </c>
      <c r="Q36" s="19" t="e">
        <f t="shared" si="19"/>
        <v>#DIV/0!</v>
      </c>
      <c r="R36" s="19" t="e">
        <f t="shared" si="19"/>
        <v>#DIV/0!</v>
      </c>
      <c r="S36" s="19" t="e">
        <f t="shared" si="19"/>
        <v>#DIV/0!</v>
      </c>
    </row>
    <row r="37" spans="1:19" ht="34.5" customHeight="1">
      <c r="A37" s="6" t="s">
        <v>72</v>
      </c>
      <c r="B37" s="6" t="s">
        <v>73</v>
      </c>
      <c r="C37" s="2" t="s">
        <v>74</v>
      </c>
      <c r="D37" s="2" t="s">
        <v>74</v>
      </c>
      <c r="E37" s="2" t="s">
        <v>74</v>
      </c>
      <c r="F37" s="2" t="s">
        <v>74</v>
      </c>
      <c r="G37" s="2" t="s">
        <v>74</v>
      </c>
      <c r="H37" s="2" t="s">
        <v>74</v>
      </c>
      <c r="I37" s="2" t="s">
        <v>74</v>
      </c>
      <c r="J37" s="2" t="s">
        <v>74</v>
      </c>
      <c r="K37" s="2" t="s">
        <v>74</v>
      </c>
      <c r="L37" s="2" t="s">
        <v>74</v>
      </c>
      <c r="M37" s="2" t="s">
        <v>74</v>
      </c>
      <c r="N37" s="2" t="s">
        <v>74</v>
      </c>
      <c r="O37" s="2" t="s">
        <v>74</v>
      </c>
      <c r="P37" s="2" t="s">
        <v>74</v>
      </c>
      <c r="Q37" s="2" t="s">
        <v>74</v>
      </c>
      <c r="R37" s="2" t="s">
        <v>74</v>
      </c>
      <c r="S37" s="2" t="s">
        <v>74</v>
      </c>
    </row>
    <row r="38" spans="1:19" ht="34.5" customHeight="1">
      <c r="A38" s="6" t="s">
        <v>75</v>
      </c>
      <c r="B38" s="6" t="s">
        <v>76</v>
      </c>
      <c r="C38" s="19">
        <f>(C21+C12+C22-C13-C31)/C5</f>
        <v>0.03633445647379268</v>
      </c>
      <c r="D38" s="19">
        <f aca="true" t="shared" si="20" ref="D38:K38">(D21+D12+D22-D13-D31)/D5</f>
        <v>0.012027739154807263</v>
      </c>
      <c r="E38" s="19">
        <f t="shared" si="20"/>
        <v>0.017996918638156823</v>
      </c>
      <c r="F38" s="19">
        <f t="shared" si="20"/>
        <v>0.017818602267916834</v>
      </c>
      <c r="G38" s="19">
        <f t="shared" si="20"/>
        <v>0.013454950636715425</v>
      </c>
      <c r="H38" s="19">
        <f t="shared" si="20"/>
        <v>0.015489948039631843</v>
      </c>
      <c r="I38" s="19">
        <f t="shared" si="20"/>
        <v>0.02095937882817408</v>
      </c>
      <c r="J38" s="19">
        <f t="shared" si="20"/>
        <v>0.01212956576839744</v>
      </c>
      <c r="K38" s="19">
        <f t="shared" si="20"/>
        <v>0.012104259525405581</v>
      </c>
      <c r="L38" s="19" t="e">
        <f aca="true" t="shared" si="21" ref="L38:S38">(L21+L12+L22-L13-L31)/L5</f>
        <v>#DIV/0!</v>
      </c>
      <c r="M38" s="19" t="e">
        <f t="shared" si="21"/>
        <v>#DIV/0!</v>
      </c>
      <c r="N38" s="19" t="e">
        <f t="shared" si="21"/>
        <v>#DIV/0!</v>
      </c>
      <c r="O38" s="19" t="e">
        <f t="shared" si="21"/>
        <v>#DIV/0!</v>
      </c>
      <c r="P38" s="19" t="e">
        <f t="shared" si="21"/>
        <v>#DIV/0!</v>
      </c>
      <c r="Q38" s="19" t="e">
        <f t="shared" si="21"/>
        <v>#DIV/0!</v>
      </c>
      <c r="R38" s="19" t="e">
        <f t="shared" si="21"/>
        <v>#DIV/0!</v>
      </c>
      <c r="S38" s="19" t="e">
        <f t="shared" si="21"/>
        <v>#DIV/0!</v>
      </c>
    </row>
    <row r="39" spans="1:19" ht="34.5" customHeight="1">
      <c r="A39" s="6" t="s">
        <v>77</v>
      </c>
      <c r="B39" s="6" t="s">
        <v>78</v>
      </c>
      <c r="C39" s="19">
        <f>C29/C5</f>
        <v>0.05358310640458753</v>
      </c>
      <c r="D39" s="19">
        <f aca="true" t="shared" si="22" ref="D39:K39">D29/D5</f>
        <v>0.07535016771036893</v>
      </c>
      <c r="E39" s="19">
        <f t="shared" si="22"/>
        <v>0.032806432687459676</v>
      </c>
      <c r="F39" s="19">
        <f t="shared" si="22"/>
        <v>0.04066283389525593</v>
      </c>
      <c r="G39" s="19">
        <f t="shared" si="22"/>
        <v>0.027403886757233573</v>
      </c>
      <c r="H39" s="19">
        <f t="shared" si="22"/>
        <v>0.017808954040478345</v>
      </c>
      <c r="I39" s="19">
        <f t="shared" si="22"/>
        <v>0.013674415837331009</v>
      </c>
      <c r="J39" s="19">
        <f t="shared" si="22"/>
        <v>0.010104131903541187</v>
      </c>
      <c r="K39" s="19">
        <f t="shared" si="22"/>
        <v>0</v>
      </c>
      <c r="L39" s="19" t="e">
        <f aca="true" t="shared" si="23" ref="L39:S39">L29/L5</f>
        <v>#DIV/0!</v>
      </c>
      <c r="M39" s="19" t="e">
        <f t="shared" si="23"/>
        <v>#DIV/0!</v>
      </c>
      <c r="N39" s="19" t="e">
        <f t="shared" si="23"/>
        <v>#DIV/0!</v>
      </c>
      <c r="O39" s="19" t="e">
        <f t="shared" si="23"/>
        <v>#DIV/0!</v>
      </c>
      <c r="P39" s="19" t="e">
        <f t="shared" si="23"/>
        <v>#DIV/0!</v>
      </c>
      <c r="Q39" s="19" t="e">
        <f t="shared" si="23"/>
        <v>#DIV/0!</v>
      </c>
      <c r="R39" s="19" t="e">
        <f t="shared" si="23"/>
        <v>#DIV/0!</v>
      </c>
      <c r="S39" s="19" t="e">
        <f t="shared" si="23"/>
        <v>#DIV/0!</v>
      </c>
    </row>
    <row r="40" spans="1:19" ht="34.5" customHeight="1">
      <c r="A40" s="6" t="s">
        <v>79</v>
      </c>
      <c r="B40" s="6" t="s">
        <v>80</v>
      </c>
      <c r="C40" s="13">
        <f>C9+C22</f>
        <v>20473186.37</v>
      </c>
      <c r="D40" s="13">
        <f aca="true" t="shared" si="24" ref="D40:K40">D9+D22</f>
        <v>21309738.79</v>
      </c>
      <c r="E40" s="13">
        <f t="shared" si="24"/>
        <v>23969346</v>
      </c>
      <c r="F40" s="13">
        <f t="shared" si="24"/>
        <v>23891987.6</v>
      </c>
      <c r="G40" s="13">
        <f t="shared" si="24"/>
        <v>23628163.22</v>
      </c>
      <c r="H40" s="13">
        <f t="shared" si="24"/>
        <v>24701791</v>
      </c>
      <c r="I40" s="13">
        <f t="shared" si="24"/>
        <v>25108609</v>
      </c>
      <c r="J40" s="13">
        <f t="shared" si="24"/>
        <v>25580687</v>
      </c>
      <c r="K40" s="13">
        <f t="shared" si="24"/>
        <v>26054674</v>
      </c>
      <c r="L40" s="13">
        <f aca="true" t="shared" si="25" ref="L40:S40">L9+L22</f>
        <v>0</v>
      </c>
      <c r="M40" s="13">
        <f t="shared" si="25"/>
        <v>0</v>
      </c>
      <c r="N40" s="13">
        <f t="shared" si="25"/>
        <v>0</v>
      </c>
      <c r="O40" s="13">
        <f t="shared" si="25"/>
        <v>0</v>
      </c>
      <c r="P40" s="13">
        <f t="shared" si="25"/>
        <v>0</v>
      </c>
      <c r="Q40" s="13">
        <f t="shared" si="25"/>
        <v>0</v>
      </c>
      <c r="R40" s="13">
        <f t="shared" si="25"/>
        <v>0</v>
      </c>
      <c r="S40" s="13">
        <f t="shared" si="25"/>
        <v>0</v>
      </c>
    </row>
    <row r="41" spans="1:19" ht="34.5" customHeight="1">
      <c r="A41" s="6" t="s">
        <v>81</v>
      </c>
      <c r="B41" s="6" t="s">
        <v>82</v>
      </c>
      <c r="C41" s="13">
        <f>C25+C40</f>
        <v>23985519.05</v>
      </c>
      <c r="D41" s="13">
        <f aca="true" t="shared" si="26" ref="D41:K41">D25+D40</f>
        <v>31105736.86</v>
      </c>
      <c r="E41" s="13">
        <f t="shared" si="26"/>
        <v>54438848</v>
      </c>
      <c r="F41" s="13">
        <f t="shared" si="26"/>
        <v>39634729.57</v>
      </c>
      <c r="G41" s="13">
        <f t="shared" si="26"/>
        <v>54464510.22</v>
      </c>
      <c r="H41" s="13">
        <f t="shared" si="26"/>
        <v>42821791</v>
      </c>
      <c r="I41" s="13">
        <f t="shared" si="26"/>
        <v>28708609</v>
      </c>
      <c r="J41" s="13">
        <f t="shared" si="26"/>
        <v>29380687</v>
      </c>
      <c r="K41" s="13">
        <f t="shared" si="26"/>
        <v>29854674</v>
      </c>
      <c r="L41" s="13">
        <f aca="true" t="shared" si="27" ref="L41:S41">L25+L40</f>
        <v>0</v>
      </c>
      <c r="M41" s="13">
        <f t="shared" si="27"/>
        <v>0</v>
      </c>
      <c r="N41" s="13">
        <f t="shared" si="27"/>
        <v>0</v>
      </c>
      <c r="O41" s="13">
        <f t="shared" si="27"/>
        <v>0</v>
      </c>
      <c r="P41" s="13">
        <f t="shared" si="27"/>
        <v>0</v>
      </c>
      <c r="Q41" s="13">
        <f t="shared" si="27"/>
        <v>0</v>
      </c>
      <c r="R41" s="13">
        <f t="shared" si="27"/>
        <v>0</v>
      </c>
      <c r="S41" s="13">
        <f t="shared" si="27"/>
        <v>0</v>
      </c>
    </row>
    <row r="42" spans="1:19" ht="34.5" customHeight="1">
      <c r="A42" s="6" t="s">
        <v>83</v>
      </c>
      <c r="B42" s="6" t="s">
        <v>84</v>
      </c>
      <c r="C42" s="13">
        <f>C5-C41</f>
        <v>3912635.990000002</v>
      </c>
      <c r="D42" s="13">
        <f aca="true" t="shared" si="28" ref="D42:K42">D5-D41</f>
        <v>-639907.3900000006</v>
      </c>
      <c r="E42" s="13">
        <f t="shared" si="28"/>
        <v>-7284373</v>
      </c>
      <c r="F42" s="13">
        <f t="shared" si="28"/>
        <v>-1590895.3900000006</v>
      </c>
      <c r="G42" s="13">
        <f t="shared" si="28"/>
        <v>-8981615</v>
      </c>
      <c r="H42" s="13">
        <f t="shared" si="28"/>
        <v>765159.6000000015</v>
      </c>
      <c r="I42" s="13">
        <f t="shared" si="28"/>
        <v>543097.6000000015</v>
      </c>
      <c r="J42" s="13">
        <f t="shared" si="28"/>
        <v>310136.80000000075</v>
      </c>
      <c r="K42" s="13">
        <f t="shared" si="28"/>
        <v>300000</v>
      </c>
      <c r="L42" s="13">
        <f aca="true" t="shared" si="29" ref="L42:S42">L5-L41</f>
        <v>0</v>
      </c>
      <c r="M42" s="13">
        <f t="shared" si="29"/>
        <v>0</v>
      </c>
      <c r="N42" s="13">
        <f t="shared" si="29"/>
        <v>0</v>
      </c>
      <c r="O42" s="13">
        <f t="shared" si="29"/>
        <v>0</v>
      </c>
      <c r="P42" s="13">
        <f t="shared" si="29"/>
        <v>0</v>
      </c>
      <c r="Q42" s="13">
        <f t="shared" si="29"/>
        <v>0</v>
      </c>
      <c r="R42" s="13">
        <f t="shared" si="29"/>
        <v>0</v>
      </c>
      <c r="S42" s="13">
        <f t="shared" si="29"/>
        <v>0</v>
      </c>
    </row>
    <row r="43" spans="1:19" ht="34.5" customHeight="1">
      <c r="A43" s="6" t="s">
        <v>85</v>
      </c>
      <c r="B43" s="6" t="s">
        <v>86</v>
      </c>
      <c r="C43" s="13">
        <f>C16+C18+C27</f>
        <v>7364979.02</v>
      </c>
      <c r="D43" s="13">
        <f aca="true" t="shared" si="30" ref="D43:K43">D16+D18+D27</f>
        <v>11931688.92</v>
      </c>
      <c r="E43" s="13">
        <f t="shared" si="30"/>
        <v>8033008.25</v>
      </c>
      <c r="F43" s="13">
        <f t="shared" si="30"/>
        <v>10970900.4</v>
      </c>
      <c r="G43" s="13">
        <f t="shared" si="30"/>
        <v>9493585.11</v>
      </c>
      <c r="H43" s="13">
        <f t="shared" si="30"/>
        <v>0</v>
      </c>
      <c r="I43" s="13">
        <f t="shared" si="30"/>
        <v>0</v>
      </c>
      <c r="J43" s="13">
        <f t="shared" si="30"/>
        <v>0</v>
      </c>
      <c r="K43" s="13">
        <f t="shared" si="30"/>
        <v>0</v>
      </c>
      <c r="L43" s="13">
        <f aca="true" t="shared" si="31" ref="L43:S43">L16+L18+L27</f>
        <v>0</v>
      </c>
      <c r="M43" s="13">
        <f t="shared" si="31"/>
        <v>0</v>
      </c>
      <c r="N43" s="13">
        <f t="shared" si="31"/>
        <v>0</v>
      </c>
      <c r="O43" s="13">
        <f t="shared" si="31"/>
        <v>0</v>
      </c>
      <c r="P43" s="13">
        <f t="shared" si="31"/>
        <v>0</v>
      </c>
      <c r="Q43" s="13">
        <f t="shared" si="31"/>
        <v>0</v>
      </c>
      <c r="R43" s="13">
        <f t="shared" si="31"/>
        <v>0</v>
      </c>
      <c r="S43" s="13">
        <f t="shared" si="31"/>
        <v>0</v>
      </c>
    </row>
    <row r="44" spans="1:19" ht="34.5" customHeight="1">
      <c r="A44" s="6" t="s">
        <v>87</v>
      </c>
      <c r="B44" s="6" t="s">
        <v>88</v>
      </c>
      <c r="C44" s="13">
        <f>C21+C23</f>
        <v>951525</v>
      </c>
      <c r="D44" s="13">
        <f aca="true" t="shared" si="32" ref="D44:K44">D21+D23</f>
        <v>320994</v>
      </c>
      <c r="E44" s="13">
        <f t="shared" si="32"/>
        <v>748635.25</v>
      </c>
      <c r="F44" s="13">
        <f t="shared" si="32"/>
        <v>1028458.35</v>
      </c>
      <c r="G44" s="13">
        <f t="shared" si="32"/>
        <v>511970.11</v>
      </c>
      <c r="H44" s="13">
        <f t="shared" si="32"/>
        <v>595159.6</v>
      </c>
      <c r="I44" s="13">
        <f t="shared" si="32"/>
        <v>543097.6</v>
      </c>
      <c r="J44" s="13">
        <f t="shared" si="32"/>
        <v>310136.8</v>
      </c>
      <c r="K44" s="13">
        <f t="shared" si="32"/>
        <v>300000</v>
      </c>
      <c r="L44" s="13">
        <f aca="true" t="shared" si="33" ref="L44:S44">L21+L23</f>
        <v>0</v>
      </c>
      <c r="M44" s="13">
        <f t="shared" si="33"/>
        <v>0</v>
      </c>
      <c r="N44" s="13">
        <f t="shared" si="33"/>
        <v>0</v>
      </c>
      <c r="O44" s="13">
        <f t="shared" si="33"/>
        <v>0</v>
      </c>
      <c r="P44" s="13">
        <f t="shared" si="33"/>
        <v>0</v>
      </c>
      <c r="Q44" s="13">
        <f t="shared" si="33"/>
        <v>0</v>
      </c>
      <c r="R44" s="13">
        <f t="shared" si="33"/>
        <v>0</v>
      </c>
      <c r="S44" s="13">
        <f t="shared" si="33"/>
        <v>0</v>
      </c>
    </row>
    <row r="45" spans="1:9" ht="12.75">
      <c r="A45" s="11"/>
      <c r="B45" s="11"/>
      <c r="C45" s="11"/>
      <c r="D45" s="11"/>
      <c r="E45" s="11"/>
      <c r="F45" s="11"/>
      <c r="G45" s="11"/>
      <c r="H45" s="11"/>
      <c r="I45" s="11"/>
    </row>
    <row r="46" spans="9:10" ht="12.75">
      <c r="I46" s="28" t="s">
        <v>102</v>
      </c>
      <c r="J46" s="28"/>
    </row>
    <row r="48" spans="3:10" ht="15.75">
      <c r="C48" s="3"/>
      <c r="D48" s="3"/>
      <c r="E48" s="3"/>
      <c r="F48" s="3"/>
      <c r="G48" s="3"/>
      <c r="I48" s="12"/>
      <c r="J48" s="10"/>
    </row>
    <row r="49" spans="3:10" ht="15.75">
      <c r="C49" s="3"/>
      <c r="D49" s="3"/>
      <c r="E49" s="3"/>
      <c r="F49" s="3"/>
      <c r="G49" s="3"/>
      <c r="I49" s="27" t="s">
        <v>103</v>
      </c>
      <c r="J49" s="27"/>
    </row>
    <row r="50" spans="3:9" ht="34.5" customHeight="1">
      <c r="C50" s="3"/>
      <c r="D50" s="3"/>
      <c r="E50" s="3"/>
      <c r="F50" s="3"/>
      <c r="G50" s="3"/>
      <c r="H50" s="3"/>
      <c r="I50" s="3"/>
    </row>
    <row r="51" spans="1:10" ht="15.75">
      <c r="A51" s="3"/>
      <c r="B51" s="26" t="s">
        <v>92</v>
      </c>
      <c r="C51" s="3"/>
      <c r="D51" s="3"/>
      <c r="E51" s="3"/>
      <c r="F51" s="3"/>
      <c r="G51" s="3"/>
      <c r="H51" s="29"/>
      <c r="I51" s="29"/>
      <c r="J51" s="29"/>
    </row>
    <row r="52" spans="2:11" ht="18">
      <c r="B52" s="20" t="s">
        <v>101</v>
      </c>
      <c r="C52" s="21"/>
      <c r="D52" s="21"/>
      <c r="E52" s="21"/>
      <c r="F52" s="21"/>
      <c r="G52" s="21"/>
      <c r="H52" s="22"/>
      <c r="I52" s="23"/>
      <c r="J52" s="24"/>
      <c r="K52" s="25"/>
    </row>
    <row r="53" spans="3:9" ht="34.5" customHeight="1">
      <c r="C53" s="3"/>
      <c r="D53" s="3"/>
      <c r="E53" s="3"/>
      <c r="F53" s="3"/>
      <c r="G53" s="3"/>
      <c r="H53" s="3"/>
      <c r="I53" s="3"/>
    </row>
    <row r="54" spans="3:9" ht="34.5" customHeight="1">
      <c r="C54" s="30"/>
      <c r="D54" s="30"/>
      <c r="E54" s="30"/>
      <c r="F54" s="30"/>
      <c r="G54" s="30"/>
      <c r="H54" s="30"/>
      <c r="I54" s="30"/>
    </row>
    <row r="55" ht="34.5" customHeight="1"/>
    <row r="56" spans="3:9" ht="34.5" customHeight="1">
      <c r="C56" s="30"/>
      <c r="D56" s="30"/>
      <c r="E56" s="30"/>
      <c r="F56" s="30"/>
      <c r="G56" s="30"/>
      <c r="H56" s="30"/>
      <c r="I56" s="30"/>
    </row>
    <row r="57" spans="3:9" ht="34.5" customHeight="1">
      <c r="C57" s="30"/>
      <c r="D57" s="30"/>
      <c r="E57" s="30"/>
      <c r="F57" s="30"/>
      <c r="G57" s="30"/>
      <c r="H57" s="30"/>
      <c r="I57" s="30"/>
    </row>
    <row r="58" spans="3:9" ht="34.5" customHeight="1">
      <c r="C58" s="30"/>
      <c r="D58" s="30"/>
      <c r="E58" s="30"/>
      <c r="F58" s="30"/>
      <c r="G58" s="30"/>
      <c r="H58" s="30"/>
      <c r="I58" s="30"/>
    </row>
    <row r="59" spans="3:9" ht="34.5" customHeight="1">
      <c r="C59" s="30"/>
      <c r="D59" s="30"/>
      <c r="E59" s="30"/>
      <c r="F59" s="30"/>
      <c r="G59" s="30"/>
      <c r="H59" s="30"/>
      <c r="I59" s="30"/>
    </row>
  </sheetData>
  <sheetProtection/>
  <mergeCells count="7">
    <mergeCell ref="H51:J51"/>
    <mergeCell ref="C58:I58"/>
    <mergeCell ref="C59:I59"/>
    <mergeCell ref="C56:I56"/>
    <mergeCell ref="C57:I57"/>
    <mergeCell ref="C54:I5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1" r:id="rId1"/>
  <headerFooter>
    <oddFooter>&amp;RStrona &amp;P z &amp;N</oddFooter>
  </headerFooter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Urzad</cp:lastModifiedBy>
  <cp:lastPrinted>2011-07-27T13:08:56Z</cp:lastPrinted>
  <dcterms:created xsi:type="dcterms:W3CDTF">2011-01-27T14:01:02Z</dcterms:created>
  <dcterms:modified xsi:type="dcterms:W3CDTF">2011-07-27T13:10:34Z</dcterms:modified>
  <cp:category/>
  <cp:version/>
  <cp:contentType/>
  <cp:contentStatus/>
</cp:coreProperties>
</file>